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\Documents\B&amp;W Open Meetings\2019\"/>
    </mc:Choice>
  </mc:AlternateContent>
  <bookViews>
    <workbookView xWindow="0" yWindow="0" windowWidth="20490" windowHeight="7425" activeTab="2"/>
  </bookViews>
  <sheets>
    <sheet name="Mtg 1 Entries" sheetId="1" r:id="rId1"/>
    <sheet name="Quadkids Results " sheetId="6" r:id="rId2"/>
    <sheet name="Field Results" sheetId="2" r:id="rId3"/>
    <sheet name="Track Results" sheetId="5" r:id="rId4"/>
    <sheet name="Lists" sheetId="4" r:id="rId5"/>
  </sheets>
  <definedNames>
    <definedName name="_xlnm._FilterDatabase" localSheetId="0" hidden="1">'Mtg 1 Entries'!$A$1:$J$192</definedName>
    <definedName name="Age_categories">Lists!$D$3:$D$30</definedName>
    <definedName name="Clubs">Lists!$B$3:$B$59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11" i="6" l="1"/>
  <c r="F111" i="6"/>
  <c r="E111" i="6"/>
  <c r="D111" i="6"/>
  <c r="H102" i="6"/>
  <c r="F102" i="6"/>
  <c r="E102" i="6"/>
  <c r="D102" i="6"/>
  <c r="H103" i="6"/>
  <c r="F103" i="6"/>
  <c r="E103" i="6"/>
  <c r="D103" i="6"/>
  <c r="H125" i="6"/>
  <c r="F125" i="6"/>
  <c r="E125" i="6"/>
  <c r="D125" i="6"/>
  <c r="H126" i="6"/>
  <c r="F126" i="6"/>
  <c r="E126" i="6"/>
  <c r="D126" i="6"/>
  <c r="H135" i="6"/>
  <c r="F135" i="6"/>
  <c r="E135" i="6"/>
  <c r="D135" i="6"/>
  <c r="H131" i="6"/>
  <c r="F131" i="6"/>
  <c r="E131" i="6"/>
  <c r="D131" i="6"/>
  <c r="H138" i="6"/>
  <c r="F138" i="6"/>
  <c r="E138" i="6"/>
  <c r="D138" i="6"/>
  <c r="H127" i="6"/>
  <c r="F127" i="6"/>
  <c r="E127" i="6"/>
  <c r="D127" i="6"/>
  <c r="H113" i="6"/>
  <c r="F113" i="6"/>
  <c r="E113" i="6"/>
  <c r="D113" i="6"/>
  <c r="H132" i="6"/>
  <c r="F132" i="6"/>
  <c r="E132" i="6"/>
  <c r="D132" i="6"/>
  <c r="H130" i="5" l="1"/>
  <c r="F130" i="5"/>
  <c r="E130" i="5"/>
  <c r="D130" i="5"/>
  <c r="H129" i="5"/>
  <c r="F129" i="5"/>
  <c r="E129" i="5"/>
  <c r="D129" i="5"/>
  <c r="H128" i="5"/>
  <c r="F128" i="5"/>
  <c r="E128" i="5"/>
  <c r="D128" i="5"/>
  <c r="H127" i="5"/>
  <c r="F127" i="5"/>
  <c r="E127" i="5"/>
  <c r="D127" i="5"/>
  <c r="H126" i="5"/>
  <c r="F126" i="5"/>
  <c r="E126" i="5"/>
  <c r="D126" i="5"/>
  <c r="H125" i="5"/>
  <c r="F125" i="5"/>
  <c r="E125" i="5"/>
  <c r="D125" i="5"/>
  <c r="H124" i="5"/>
  <c r="F124" i="5"/>
  <c r="E124" i="5"/>
  <c r="D124" i="5"/>
  <c r="H123" i="5"/>
  <c r="F123" i="5"/>
  <c r="E123" i="5"/>
  <c r="D123" i="5"/>
  <c r="H122" i="5"/>
  <c r="F122" i="5"/>
  <c r="E122" i="5"/>
  <c r="D122" i="5"/>
  <c r="H121" i="5"/>
  <c r="F121" i="5"/>
  <c r="E121" i="5"/>
  <c r="D121" i="5"/>
  <c r="H120" i="5"/>
  <c r="F120" i="5"/>
  <c r="E120" i="5"/>
  <c r="D120" i="5"/>
  <c r="H119" i="5"/>
  <c r="F119" i="5"/>
  <c r="E119" i="5"/>
  <c r="D119" i="5"/>
  <c r="H118" i="5"/>
  <c r="F118" i="5"/>
  <c r="E118" i="5"/>
  <c r="D118" i="5"/>
  <c r="H117" i="5"/>
  <c r="F117" i="5"/>
  <c r="E117" i="5"/>
  <c r="D117" i="5"/>
  <c r="H112" i="5"/>
  <c r="F112" i="5"/>
  <c r="E112" i="5"/>
  <c r="D112" i="5"/>
  <c r="H111" i="5"/>
  <c r="F111" i="5"/>
  <c r="E111" i="5"/>
  <c r="D111" i="5"/>
  <c r="H110" i="5"/>
  <c r="F110" i="5"/>
  <c r="E110" i="5"/>
  <c r="D110" i="5"/>
  <c r="H109" i="5"/>
  <c r="F109" i="5"/>
  <c r="E109" i="5"/>
  <c r="D109" i="5"/>
  <c r="H108" i="5"/>
  <c r="F108" i="5"/>
  <c r="E108" i="5"/>
  <c r="D108" i="5"/>
  <c r="H107" i="5"/>
  <c r="F107" i="5"/>
  <c r="E107" i="5"/>
  <c r="D107" i="5"/>
  <c r="H106" i="5"/>
  <c r="F106" i="5"/>
  <c r="E106" i="5"/>
  <c r="D106" i="5"/>
  <c r="H105" i="5"/>
  <c r="F105" i="5"/>
  <c r="E105" i="5"/>
  <c r="D105" i="5"/>
  <c r="H118" i="2" l="1"/>
  <c r="F118" i="2"/>
  <c r="E118" i="2"/>
  <c r="D118" i="2"/>
  <c r="H121" i="2"/>
  <c r="F121" i="2"/>
  <c r="E121" i="2"/>
  <c r="D121" i="2"/>
  <c r="H120" i="2"/>
  <c r="F120" i="2"/>
  <c r="E120" i="2"/>
  <c r="D120" i="2"/>
  <c r="H108" i="2"/>
  <c r="F108" i="2"/>
  <c r="E108" i="2"/>
  <c r="D108" i="2"/>
  <c r="H114" i="2"/>
  <c r="F114" i="2"/>
  <c r="E114" i="2"/>
  <c r="D114" i="2"/>
  <c r="H96" i="6"/>
  <c r="F96" i="6"/>
  <c r="E96" i="6"/>
  <c r="D96" i="6"/>
  <c r="H95" i="6"/>
  <c r="F95" i="6"/>
  <c r="E95" i="6"/>
  <c r="D95" i="6"/>
  <c r="H94" i="6"/>
  <c r="F94" i="6"/>
  <c r="E94" i="6"/>
  <c r="D94" i="6"/>
  <c r="H93" i="6"/>
  <c r="F93" i="6"/>
  <c r="E93" i="6"/>
  <c r="D93" i="6"/>
  <c r="H92" i="6"/>
  <c r="F92" i="6"/>
  <c r="E92" i="6"/>
  <c r="D92" i="6"/>
  <c r="H91" i="6"/>
  <c r="F91" i="6"/>
  <c r="E91" i="6"/>
  <c r="D91" i="6"/>
  <c r="H90" i="6"/>
  <c r="F90" i="6"/>
  <c r="E90" i="6"/>
  <c r="D90" i="6"/>
  <c r="H89" i="6"/>
  <c r="F89" i="6"/>
  <c r="E89" i="6"/>
  <c r="D89" i="6"/>
  <c r="H88" i="6"/>
  <c r="F88" i="6"/>
  <c r="E88" i="6"/>
  <c r="D88" i="6"/>
  <c r="H87" i="6"/>
  <c r="F87" i="6"/>
  <c r="E87" i="6"/>
  <c r="D87" i="6"/>
  <c r="H86" i="6"/>
  <c r="F86" i="6"/>
  <c r="E86" i="6"/>
  <c r="D86" i="6"/>
  <c r="H85" i="6"/>
  <c r="F85" i="6"/>
  <c r="E85" i="6"/>
  <c r="D85" i="6"/>
  <c r="H84" i="6"/>
  <c r="F84" i="6"/>
  <c r="E84" i="6"/>
  <c r="D84" i="6"/>
  <c r="H83" i="6"/>
  <c r="F83" i="6"/>
  <c r="E83" i="6"/>
  <c r="D83" i="6"/>
  <c r="H74" i="6"/>
  <c r="F74" i="6"/>
  <c r="E74" i="6"/>
  <c r="D74" i="6"/>
  <c r="H73" i="6"/>
  <c r="F73" i="6"/>
  <c r="D73" i="6"/>
  <c r="H72" i="6"/>
  <c r="F72" i="6"/>
  <c r="E72" i="6"/>
  <c r="D72" i="6"/>
  <c r="H71" i="6"/>
  <c r="F71" i="6"/>
  <c r="E71" i="6"/>
  <c r="D71" i="6"/>
  <c r="H70" i="6"/>
  <c r="F70" i="6"/>
  <c r="D70" i="6"/>
  <c r="H27" i="2"/>
  <c r="F27" i="2"/>
  <c r="E27" i="2"/>
  <c r="D27" i="2"/>
  <c r="H33" i="2"/>
  <c r="F33" i="2"/>
  <c r="E33" i="2"/>
  <c r="D33" i="2"/>
  <c r="H34" i="2"/>
  <c r="F34" i="2"/>
  <c r="E34" i="2"/>
  <c r="D34" i="2"/>
  <c r="H51" i="2"/>
  <c r="F51" i="2"/>
  <c r="E51" i="2"/>
  <c r="D51" i="2"/>
  <c r="H54" i="2"/>
  <c r="F54" i="2"/>
  <c r="E54" i="2"/>
  <c r="D54" i="2"/>
  <c r="H16" i="2"/>
  <c r="F19" i="2"/>
  <c r="E19" i="2"/>
  <c r="D19" i="2"/>
  <c r="H8" i="2"/>
  <c r="F11" i="2"/>
  <c r="E11" i="2"/>
  <c r="D11" i="2"/>
  <c r="H18" i="2"/>
  <c r="F18" i="2"/>
  <c r="E18" i="2"/>
  <c r="D18" i="2"/>
  <c r="H17" i="2"/>
  <c r="F20" i="2"/>
  <c r="E20" i="2"/>
  <c r="D20" i="2"/>
  <c r="H11" i="2"/>
  <c r="F17" i="2"/>
  <c r="E17" i="2"/>
  <c r="D17" i="2"/>
  <c r="H20" i="2"/>
  <c r="F16" i="2"/>
  <c r="E16" i="2"/>
  <c r="D16" i="2"/>
  <c r="H19" i="2"/>
  <c r="F8" i="2"/>
  <c r="E8" i="2"/>
  <c r="D8" i="2"/>
  <c r="H179" i="6"/>
  <c r="F179" i="6"/>
  <c r="E179" i="6"/>
  <c r="D179" i="6"/>
  <c r="H159" i="6"/>
  <c r="F159" i="6"/>
  <c r="E159" i="6"/>
  <c r="D159" i="6"/>
  <c r="H171" i="6"/>
  <c r="F171" i="6"/>
  <c r="E171" i="6"/>
  <c r="D171" i="6"/>
  <c r="H145" i="6"/>
  <c r="F145" i="6"/>
  <c r="E145" i="6"/>
  <c r="D145" i="6"/>
  <c r="H184" i="6"/>
  <c r="F184" i="6"/>
  <c r="E184" i="6"/>
  <c r="D184" i="6"/>
  <c r="H182" i="6"/>
  <c r="F182" i="6"/>
  <c r="E182" i="6"/>
  <c r="D182" i="6"/>
  <c r="H157" i="6"/>
  <c r="F157" i="6"/>
  <c r="E157" i="6"/>
  <c r="D157" i="6"/>
  <c r="H150" i="6"/>
  <c r="F150" i="6"/>
  <c r="E150" i="6"/>
  <c r="D150" i="6"/>
  <c r="H161" i="6"/>
  <c r="F161" i="6"/>
  <c r="E161" i="6"/>
  <c r="D161" i="6"/>
  <c r="H146" i="6"/>
  <c r="F146" i="6"/>
  <c r="E146" i="6"/>
  <c r="D146" i="6"/>
  <c r="H151" i="6"/>
  <c r="F151" i="6"/>
  <c r="E151" i="6"/>
  <c r="D151" i="6"/>
  <c r="H48" i="5"/>
  <c r="H53" i="6"/>
  <c r="F53" i="6"/>
  <c r="E53" i="6"/>
  <c r="D53" i="6"/>
  <c r="H52" i="6"/>
  <c r="F52" i="6"/>
  <c r="E52" i="6"/>
  <c r="D52" i="6"/>
  <c r="H51" i="6"/>
  <c r="F51" i="6"/>
  <c r="E51" i="6"/>
  <c r="D51" i="6"/>
  <c r="H50" i="6"/>
  <c r="F50" i="6"/>
  <c r="E50" i="6"/>
  <c r="D50" i="6"/>
  <c r="H45" i="6"/>
  <c r="F45" i="6"/>
  <c r="E45" i="6"/>
  <c r="D45" i="6"/>
  <c r="H44" i="6"/>
  <c r="F44" i="6"/>
  <c r="E44" i="6"/>
  <c r="D44" i="6"/>
  <c r="H43" i="6"/>
  <c r="F43" i="6"/>
  <c r="E43" i="6"/>
  <c r="D43" i="6"/>
  <c r="H42" i="6"/>
  <c r="F42" i="6"/>
  <c r="E42" i="6"/>
  <c r="D42" i="6"/>
  <c r="H41" i="6"/>
  <c r="F41" i="6"/>
  <c r="E41" i="6"/>
  <c r="D41" i="6"/>
  <c r="H36" i="6"/>
  <c r="F36" i="6"/>
  <c r="E36" i="6"/>
  <c r="D36" i="6"/>
  <c r="H35" i="6"/>
  <c r="F35" i="6"/>
  <c r="E35" i="6"/>
  <c r="D35" i="6"/>
  <c r="H24" i="6"/>
  <c r="F24" i="6"/>
  <c r="D24" i="6"/>
  <c r="H23" i="6"/>
  <c r="F23" i="6"/>
  <c r="D23" i="6"/>
  <c r="H22" i="6"/>
  <c r="F22" i="6"/>
  <c r="E22" i="6"/>
  <c r="D22" i="6"/>
  <c r="H21" i="6"/>
  <c r="F21" i="6"/>
  <c r="E21" i="6"/>
  <c r="D21" i="6"/>
  <c r="H20" i="6"/>
  <c r="F20" i="6"/>
  <c r="E20" i="6"/>
  <c r="D20" i="6"/>
  <c r="H19" i="6"/>
  <c r="F19" i="6"/>
  <c r="E19" i="6"/>
  <c r="D19" i="6"/>
  <c r="H18" i="6"/>
  <c r="F18" i="6"/>
  <c r="E18" i="6"/>
  <c r="D18" i="6"/>
  <c r="H17" i="6"/>
  <c r="F17" i="6"/>
  <c r="E17" i="6"/>
  <c r="D17" i="6"/>
  <c r="H32" i="2" l="1"/>
  <c r="F32" i="2"/>
  <c r="E32" i="2"/>
  <c r="D32" i="2"/>
  <c r="H28" i="2"/>
  <c r="F28" i="2"/>
  <c r="E28" i="2"/>
  <c r="D28" i="2"/>
  <c r="F25" i="2" l="1"/>
  <c r="H23" i="5" l="1"/>
  <c r="F23" i="5"/>
  <c r="E23" i="5"/>
  <c r="D23" i="5"/>
  <c r="H110" i="2"/>
  <c r="F110" i="2"/>
  <c r="E110" i="2"/>
  <c r="D110" i="2"/>
  <c r="H117" i="2"/>
  <c r="F117" i="2"/>
  <c r="E117" i="2"/>
  <c r="D117" i="2"/>
  <c r="H115" i="2"/>
  <c r="F115" i="2"/>
  <c r="E115" i="2"/>
  <c r="D115" i="2"/>
  <c r="H111" i="2"/>
  <c r="F111" i="2"/>
  <c r="E111" i="2"/>
  <c r="D111" i="2"/>
  <c r="D122" i="2"/>
  <c r="E122" i="2"/>
  <c r="F122" i="2"/>
  <c r="H122" i="2"/>
  <c r="D112" i="2"/>
  <c r="E112" i="2"/>
  <c r="F112" i="2"/>
  <c r="H112" i="2"/>
  <c r="H35" i="2"/>
  <c r="F35" i="2"/>
  <c r="E35" i="2"/>
  <c r="D35" i="2"/>
  <c r="H64" i="2"/>
  <c r="F64" i="2"/>
  <c r="E64" i="2"/>
  <c r="D64" i="2"/>
  <c r="H53" i="2"/>
  <c r="F53" i="2"/>
  <c r="E53" i="2"/>
  <c r="D53" i="2"/>
  <c r="H44" i="2"/>
  <c r="F44" i="2"/>
  <c r="E44" i="2"/>
  <c r="D44" i="2"/>
  <c r="H102" i="2"/>
  <c r="F102" i="2"/>
  <c r="E102" i="2"/>
  <c r="D102" i="2"/>
  <c r="H43" i="5"/>
  <c r="F43" i="5"/>
  <c r="E43" i="5"/>
  <c r="D43" i="5"/>
  <c r="H42" i="5"/>
  <c r="F42" i="5"/>
  <c r="E42" i="5"/>
  <c r="D42" i="5"/>
  <c r="F40" i="5"/>
  <c r="H40" i="5"/>
  <c r="H93" i="2"/>
  <c r="F93" i="2"/>
  <c r="E93" i="2"/>
  <c r="D93" i="2"/>
  <c r="H99" i="2"/>
  <c r="F99" i="2"/>
  <c r="E99" i="2"/>
  <c r="D99" i="2"/>
  <c r="H100" i="2"/>
  <c r="F100" i="2"/>
  <c r="E100" i="2"/>
  <c r="D100" i="2"/>
  <c r="H91" i="2"/>
  <c r="F91" i="2"/>
  <c r="E91" i="2"/>
  <c r="D91" i="2"/>
  <c r="H98" i="2"/>
  <c r="F98" i="2"/>
  <c r="E98" i="2"/>
  <c r="D98" i="2"/>
  <c r="H70" i="2"/>
  <c r="F70" i="2"/>
  <c r="E70" i="2"/>
  <c r="D70" i="2"/>
  <c r="H72" i="2"/>
  <c r="E72" i="2"/>
  <c r="D72" i="2"/>
  <c r="H71" i="2"/>
  <c r="E71" i="2"/>
  <c r="D71" i="2"/>
  <c r="H63" i="2"/>
  <c r="F63" i="2"/>
  <c r="E63" i="2"/>
  <c r="D63" i="2"/>
  <c r="H41" i="2"/>
  <c r="F41" i="2"/>
  <c r="E41" i="2"/>
  <c r="D41" i="2"/>
  <c r="H40" i="2"/>
  <c r="E40" i="2"/>
  <c r="D40" i="2"/>
  <c r="H43" i="2"/>
  <c r="F43" i="2"/>
  <c r="E43" i="2"/>
  <c r="D43" i="2"/>
  <c r="H9" i="2"/>
  <c r="F9" i="2"/>
  <c r="E9" i="2"/>
  <c r="D9" i="2"/>
  <c r="H12" i="2"/>
  <c r="F12" i="2"/>
  <c r="E12" i="2"/>
  <c r="D12" i="2"/>
  <c r="H10" i="2"/>
  <c r="F10" i="2"/>
  <c r="E10" i="2"/>
  <c r="D10" i="2"/>
  <c r="H119" i="6"/>
  <c r="F119" i="6"/>
  <c r="E119" i="6"/>
  <c r="D119" i="6"/>
  <c r="H115" i="6"/>
  <c r="F115" i="6"/>
  <c r="E115" i="6"/>
  <c r="D115" i="6"/>
  <c r="H106" i="6"/>
  <c r="F106" i="6"/>
  <c r="E106" i="6"/>
  <c r="D106" i="6"/>
  <c r="H117" i="6"/>
  <c r="F117" i="6"/>
  <c r="E117" i="6"/>
  <c r="D117" i="6"/>
  <c r="H109" i="6"/>
  <c r="F109" i="6"/>
  <c r="E109" i="6"/>
  <c r="D109" i="6"/>
  <c r="H101" i="6"/>
  <c r="F101" i="6"/>
  <c r="E101" i="6"/>
  <c r="D101" i="6"/>
  <c r="H104" i="6"/>
  <c r="F104" i="6"/>
  <c r="E104" i="6"/>
  <c r="D104" i="6"/>
  <c r="H116" i="6"/>
  <c r="F116" i="6"/>
  <c r="E116" i="6"/>
  <c r="D116" i="6"/>
  <c r="H69" i="6"/>
  <c r="F69" i="6"/>
  <c r="E69" i="6"/>
  <c r="D69" i="6"/>
  <c r="H11" i="6"/>
  <c r="F11" i="6"/>
  <c r="E11" i="6"/>
  <c r="D11" i="6"/>
  <c r="H9" i="6"/>
  <c r="F9" i="6"/>
  <c r="E9" i="6"/>
  <c r="D9" i="6"/>
  <c r="H8" i="6"/>
  <c r="F8" i="6"/>
  <c r="E8" i="6"/>
  <c r="D8" i="6"/>
  <c r="H149" i="6"/>
  <c r="F149" i="6"/>
  <c r="E149" i="6"/>
  <c r="D149" i="6"/>
  <c r="H152" i="6"/>
  <c r="F152" i="6"/>
  <c r="E152" i="6"/>
  <c r="D152" i="6"/>
  <c r="H156" i="6"/>
  <c r="F156" i="6"/>
  <c r="E156" i="6"/>
  <c r="D156" i="6"/>
  <c r="H147" i="6"/>
  <c r="F147" i="6"/>
  <c r="E147" i="6"/>
  <c r="D147" i="6"/>
  <c r="H148" i="6"/>
  <c r="F148" i="6"/>
  <c r="E148" i="6"/>
  <c r="D148" i="6"/>
  <c r="H7" i="6"/>
  <c r="F7" i="6"/>
  <c r="E7" i="6"/>
  <c r="D7" i="6"/>
  <c r="H6" i="6"/>
  <c r="F6" i="6"/>
  <c r="E6" i="6"/>
  <c r="D6" i="6"/>
  <c r="H5" i="6"/>
  <c r="F5" i="6"/>
  <c r="E5" i="6"/>
  <c r="D5" i="6"/>
  <c r="H12" i="6"/>
  <c r="F12" i="6"/>
  <c r="E12" i="6"/>
  <c r="D12" i="6"/>
  <c r="H78" i="2" l="1"/>
  <c r="F78" i="2"/>
  <c r="E78" i="2"/>
  <c r="D78" i="2"/>
  <c r="H81" i="2"/>
  <c r="E81" i="2"/>
  <c r="D81" i="2"/>
  <c r="H83" i="2"/>
  <c r="F83" i="2"/>
  <c r="E83" i="2"/>
  <c r="D83" i="2"/>
  <c r="H77" i="2"/>
  <c r="F77" i="2"/>
  <c r="E77" i="2"/>
  <c r="D77" i="2"/>
  <c r="H82" i="2"/>
  <c r="F82" i="2"/>
  <c r="E82" i="2"/>
  <c r="D82" i="2"/>
  <c r="H80" i="2"/>
  <c r="F80" i="2"/>
  <c r="E80" i="2"/>
  <c r="D80" i="2"/>
  <c r="H68" i="2"/>
  <c r="F68" i="2"/>
  <c r="E68" i="2"/>
  <c r="D68" i="2"/>
  <c r="H61" i="2"/>
  <c r="F61" i="2"/>
  <c r="E61" i="2"/>
  <c r="D61" i="2"/>
  <c r="H67" i="2"/>
  <c r="F67" i="2"/>
  <c r="E67" i="2"/>
  <c r="D67" i="2"/>
  <c r="H69" i="2"/>
  <c r="F69" i="2"/>
  <c r="E69" i="2"/>
  <c r="D69" i="2"/>
  <c r="H59" i="2"/>
  <c r="F59" i="2"/>
  <c r="E59" i="2"/>
  <c r="D59" i="2"/>
  <c r="H62" i="2"/>
  <c r="F62" i="2"/>
  <c r="E62" i="2"/>
  <c r="D62" i="2"/>
  <c r="H60" i="2"/>
  <c r="F60" i="2"/>
  <c r="E60" i="2"/>
  <c r="D60" i="2"/>
  <c r="H66" i="2"/>
  <c r="F66" i="2"/>
  <c r="E66" i="2"/>
  <c r="D66" i="2"/>
  <c r="F116" i="2" l="1"/>
  <c r="F109" i="2"/>
  <c r="F107" i="2"/>
  <c r="F119" i="2"/>
  <c r="F92" i="2"/>
  <c r="F95" i="2"/>
  <c r="F94" i="2"/>
  <c r="F90" i="2"/>
  <c r="F101" i="2"/>
  <c r="F89" i="2"/>
  <c r="F104" i="5"/>
  <c r="F99" i="5"/>
  <c r="F94" i="5"/>
  <c r="F93" i="5"/>
  <c r="F92" i="5"/>
  <c r="F87" i="5"/>
  <c r="F86" i="5"/>
  <c r="F85" i="5"/>
  <c r="F84" i="5"/>
  <c r="F83" i="5"/>
  <c r="F82" i="5"/>
  <c r="F81" i="5"/>
  <c r="F76" i="5"/>
  <c r="F75" i="5"/>
  <c r="F74" i="5"/>
  <c r="F69" i="5"/>
  <c r="F68" i="5"/>
  <c r="F62" i="5"/>
  <c r="F61" i="5"/>
  <c r="F60" i="5"/>
  <c r="F59" i="5"/>
  <c r="F58" i="5"/>
  <c r="F57" i="5"/>
  <c r="F51" i="5"/>
  <c r="F50" i="5"/>
  <c r="F49" i="5"/>
  <c r="F48" i="5"/>
  <c r="H41" i="5"/>
  <c r="F41" i="5"/>
  <c r="E41" i="5"/>
  <c r="H38" i="5"/>
  <c r="F38" i="5"/>
  <c r="E38" i="5"/>
  <c r="D38" i="5"/>
  <c r="H37" i="5"/>
  <c r="F37" i="5"/>
  <c r="E37" i="5"/>
  <c r="D37" i="5"/>
  <c r="H39" i="5"/>
  <c r="F39" i="5"/>
  <c r="E39" i="5"/>
  <c r="D39" i="5"/>
  <c r="H36" i="5"/>
  <c r="F36" i="5"/>
  <c r="E36" i="5"/>
  <c r="D36" i="5"/>
  <c r="E116" i="2" l="1"/>
  <c r="E107" i="2"/>
  <c r="E119" i="2"/>
  <c r="E92" i="2"/>
  <c r="E95" i="2"/>
  <c r="E94" i="2"/>
  <c r="E90" i="2"/>
  <c r="E101" i="2"/>
  <c r="E89" i="2"/>
  <c r="E104" i="5"/>
  <c r="E99" i="5"/>
  <c r="E94" i="5"/>
  <c r="E93" i="5"/>
  <c r="E92" i="5"/>
  <c r="E87" i="5"/>
  <c r="E85" i="5"/>
  <c r="E84" i="5"/>
  <c r="E83" i="5"/>
  <c r="E82" i="5"/>
  <c r="E81" i="5"/>
  <c r="E76" i="5"/>
  <c r="E75" i="5"/>
  <c r="E74" i="5"/>
  <c r="E69" i="5"/>
  <c r="E68" i="5"/>
  <c r="E67" i="5"/>
  <c r="E62" i="5"/>
  <c r="E61" i="5"/>
  <c r="E60" i="5"/>
  <c r="E59" i="5"/>
  <c r="E58" i="5"/>
  <c r="E56" i="5"/>
  <c r="E51" i="5"/>
  <c r="E50" i="5"/>
  <c r="E49" i="5"/>
  <c r="E48" i="5"/>
  <c r="D116" i="2"/>
  <c r="D107" i="2"/>
  <c r="D119" i="2"/>
  <c r="D92" i="2"/>
  <c r="D95" i="2"/>
  <c r="D94" i="2"/>
  <c r="D90" i="2"/>
  <c r="D101" i="2"/>
  <c r="D89" i="2"/>
  <c r="D104" i="5"/>
  <c r="D99" i="5"/>
  <c r="D94" i="5"/>
  <c r="D93" i="5"/>
  <c r="D92" i="5"/>
  <c r="D87" i="5"/>
  <c r="D85" i="5"/>
  <c r="D84" i="5"/>
  <c r="D83" i="5"/>
  <c r="D82" i="5"/>
  <c r="D81" i="5"/>
  <c r="D76" i="5"/>
  <c r="D75" i="5"/>
  <c r="D74" i="5"/>
  <c r="D69" i="5"/>
  <c r="D68" i="5"/>
  <c r="D67" i="5"/>
  <c r="D62" i="5"/>
  <c r="D61" i="5"/>
  <c r="D60" i="5"/>
  <c r="D59" i="5"/>
  <c r="D58" i="5"/>
  <c r="D56" i="5"/>
  <c r="D51" i="5"/>
  <c r="D50" i="5"/>
  <c r="D49" i="5"/>
  <c r="D48" i="5"/>
  <c r="D41" i="5"/>
  <c r="H116" i="2"/>
  <c r="H109" i="2"/>
  <c r="H107" i="2"/>
  <c r="H119" i="2"/>
  <c r="H92" i="2"/>
  <c r="H95" i="2"/>
  <c r="H94" i="2"/>
  <c r="H90" i="2"/>
  <c r="H101" i="2"/>
  <c r="H89" i="2"/>
  <c r="H104" i="5"/>
  <c r="H99" i="5"/>
  <c r="H94" i="5"/>
  <c r="H93" i="5"/>
  <c r="H92" i="5"/>
  <c r="H87" i="5"/>
  <c r="H86" i="5"/>
  <c r="H85" i="5"/>
  <c r="H84" i="5"/>
  <c r="H83" i="5"/>
  <c r="H82" i="5"/>
  <c r="H81" i="5"/>
  <c r="H76" i="5"/>
  <c r="H75" i="5"/>
  <c r="H74" i="5"/>
  <c r="H69" i="5"/>
  <c r="H68" i="5"/>
  <c r="H67" i="5"/>
  <c r="H62" i="5"/>
  <c r="H61" i="5"/>
  <c r="H60" i="5"/>
  <c r="H59" i="5"/>
  <c r="H58" i="5"/>
  <c r="H57" i="5"/>
  <c r="H56" i="5"/>
  <c r="H51" i="5"/>
  <c r="H50" i="5"/>
  <c r="H49" i="5"/>
  <c r="H137" i="6"/>
  <c r="F137" i="6"/>
  <c r="E137" i="6"/>
  <c r="D137" i="6"/>
  <c r="H134" i="6"/>
  <c r="F134" i="6"/>
  <c r="E134" i="6"/>
  <c r="D134" i="6"/>
  <c r="H105" i="6"/>
  <c r="F105" i="6"/>
  <c r="E105" i="6"/>
  <c r="D105" i="6"/>
  <c r="H130" i="6"/>
  <c r="F130" i="6"/>
  <c r="E130" i="6"/>
  <c r="D130" i="6"/>
  <c r="H124" i="6"/>
  <c r="F124" i="6"/>
  <c r="E124" i="6"/>
  <c r="D124" i="6"/>
  <c r="H128" i="6"/>
  <c r="F128" i="6"/>
  <c r="E128" i="6"/>
  <c r="D128" i="6"/>
  <c r="H133" i="6"/>
  <c r="F133" i="6"/>
  <c r="E133" i="6"/>
  <c r="D133" i="6"/>
  <c r="H129" i="6"/>
  <c r="F129" i="6"/>
  <c r="E129" i="6"/>
  <c r="D129" i="6"/>
  <c r="H136" i="6"/>
  <c r="F136" i="6"/>
  <c r="E136" i="6"/>
  <c r="D136" i="6"/>
  <c r="H110" i="6"/>
  <c r="F110" i="6"/>
  <c r="E110" i="6"/>
  <c r="D110" i="6"/>
  <c r="H112" i="6"/>
  <c r="F112" i="6"/>
  <c r="E112" i="6"/>
  <c r="D112" i="6"/>
  <c r="H118" i="6"/>
  <c r="F118" i="6"/>
  <c r="E118" i="6"/>
  <c r="D118" i="6"/>
  <c r="H108" i="6"/>
  <c r="F108" i="6"/>
  <c r="E108" i="6"/>
  <c r="D108" i="6"/>
  <c r="H114" i="6"/>
  <c r="F114" i="6"/>
  <c r="D114" i="6"/>
  <c r="H107" i="6"/>
  <c r="F107" i="6"/>
  <c r="D107" i="6"/>
  <c r="H82" i="6"/>
  <c r="F82" i="6"/>
  <c r="E82" i="6"/>
  <c r="D82" i="6"/>
  <c r="H81" i="6"/>
  <c r="F81" i="6"/>
  <c r="E81" i="6"/>
  <c r="D81" i="6"/>
  <c r="H80" i="6"/>
  <c r="F80" i="6"/>
  <c r="E80" i="6"/>
  <c r="D80" i="6"/>
  <c r="H79" i="6"/>
  <c r="F79" i="6"/>
  <c r="E79" i="6"/>
  <c r="D79" i="6"/>
  <c r="H68" i="6"/>
  <c r="F68" i="6"/>
  <c r="E68" i="6"/>
  <c r="D68" i="6"/>
  <c r="H67" i="6"/>
  <c r="F67" i="6"/>
  <c r="E67" i="6"/>
  <c r="D67" i="6"/>
  <c r="H66" i="6"/>
  <c r="F66" i="6"/>
  <c r="E66" i="6"/>
  <c r="D66" i="6"/>
  <c r="H65" i="6"/>
  <c r="F65" i="6"/>
  <c r="E65" i="6"/>
  <c r="D65" i="6"/>
  <c r="H64" i="6"/>
  <c r="F64" i="6"/>
  <c r="E64" i="6"/>
  <c r="D64" i="6"/>
  <c r="H63" i="6"/>
  <c r="F63" i="6"/>
  <c r="E63" i="6"/>
  <c r="D63" i="6"/>
  <c r="H62" i="6"/>
  <c r="F62" i="6"/>
  <c r="E62" i="6"/>
  <c r="D62" i="6"/>
  <c r="H61" i="6"/>
  <c r="F61" i="6"/>
  <c r="E61" i="6"/>
  <c r="D61" i="6"/>
  <c r="H60" i="6"/>
  <c r="F60" i="6"/>
  <c r="E60" i="6"/>
  <c r="D60" i="6"/>
  <c r="H59" i="6"/>
  <c r="F59" i="6"/>
  <c r="E59" i="6"/>
  <c r="D59" i="6"/>
  <c r="H58" i="6"/>
  <c r="F58" i="6"/>
  <c r="E58" i="6"/>
  <c r="D58" i="6"/>
  <c r="H34" i="6"/>
  <c r="F34" i="6"/>
  <c r="E34" i="6"/>
  <c r="D34" i="6"/>
  <c r="H33" i="6"/>
  <c r="F33" i="6"/>
  <c r="E33" i="6"/>
  <c r="D33" i="6"/>
  <c r="H32" i="6"/>
  <c r="F32" i="6"/>
  <c r="E32" i="6"/>
  <c r="D32" i="6"/>
  <c r="H31" i="6"/>
  <c r="F31" i="6"/>
  <c r="E31" i="6"/>
  <c r="D31" i="6"/>
  <c r="H30" i="6"/>
  <c r="F30" i="6"/>
  <c r="E30" i="6"/>
  <c r="D30" i="6"/>
  <c r="H29" i="6"/>
  <c r="F29" i="6"/>
  <c r="E29" i="6"/>
  <c r="D29" i="6"/>
  <c r="H10" i="6"/>
  <c r="F10" i="6"/>
  <c r="E10" i="6"/>
  <c r="D10" i="6"/>
  <c r="H50" i="2" l="1"/>
  <c r="F50" i="2"/>
  <c r="E50" i="2"/>
  <c r="D50" i="2"/>
  <c r="H42" i="2"/>
  <c r="F42" i="2"/>
  <c r="E42" i="2"/>
  <c r="D42" i="2"/>
  <c r="H48" i="2"/>
  <c r="E48" i="2"/>
  <c r="D48" i="2"/>
  <c r="H46" i="2"/>
  <c r="F46" i="2"/>
  <c r="E46" i="2"/>
  <c r="D46" i="2"/>
  <c r="H49" i="2"/>
  <c r="F49" i="2"/>
  <c r="E49" i="2"/>
  <c r="D49" i="2"/>
  <c r="H47" i="2"/>
  <c r="F47" i="2"/>
  <c r="E47" i="2"/>
  <c r="D47" i="2"/>
  <c r="H52" i="2"/>
  <c r="F52" i="2"/>
  <c r="E52" i="2"/>
  <c r="D52" i="2"/>
  <c r="H31" i="5"/>
  <c r="F31" i="5"/>
  <c r="E31" i="5"/>
  <c r="D31" i="5"/>
  <c r="H30" i="5"/>
  <c r="F30" i="5"/>
  <c r="E30" i="5"/>
  <c r="D30" i="5"/>
  <c r="H29" i="5"/>
  <c r="F29" i="5"/>
  <c r="E29" i="5"/>
  <c r="D29" i="5"/>
  <c r="H28" i="5"/>
  <c r="F28" i="5"/>
  <c r="E28" i="5"/>
  <c r="D28" i="5"/>
  <c r="H21" i="5" l="1"/>
  <c r="F21" i="5"/>
  <c r="E21" i="5"/>
  <c r="D21" i="5"/>
  <c r="H183" i="6" l="1"/>
  <c r="F183" i="6"/>
  <c r="E183" i="6"/>
  <c r="D183" i="6"/>
  <c r="H172" i="6"/>
  <c r="F172" i="6"/>
  <c r="E172" i="6"/>
  <c r="D172" i="6"/>
  <c r="H178" i="6"/>
  <c r="F178" i="6"/>
  <c r="E178" i="6"/>
  <c r="D178" i="6"/>
  <c r="H173" i="6"/>
  <c r="F173" i="6"/>
  <c r="E173" i="6"/>
  <c r="D173" i="6"/>
  <c r="H169" i="6"/>
  <c r="F169" i="6"/>
  <c r="E169" i="6"/>
  <c r="D169" i="6"/>
  <c r="H174" i="6"/>
  <c r="F174" i="6"/>
  <c r="E174" i="6"/>
  <c r="D174" i="6"/>
  <c r="H175" i="6"/>
  <c r="F175" i="6"/>
  <c r="E175" i="6"/>
  <c r="D175" i="6"/>
  <c r="H176" i="6"/>
  <c r="F176" i="6"/>
  <c r="E176" i="6"/>
  <c r="D176" i="6"/>
  <c r="H167" i="6"/>
  <c r="F167" i="6"/>
  <c r="E167" i="6"/>
  <c r="D167" i="6"/>
  <c r="H177" i="6"/>
  <c r="F177" i="6"/>
  <c r="E177" i="6"/>
  <c r="D177" i="6"/>
  <c r="H181" i="6"/>
  <c r="F181" i="6"/>
  <c r="E181" i="6"/>
  <c r="D181" i="6"/>
  <c r="H168" i="6"/>
  <c r="F168" i="6"/>
  <c r="E168" i="6"/>
  <c r="D168" i="6"/>
  <c r="H180" i="6"/>
  <c r="F180" i="6"/>
  <c r="E180" i="6"/>
  <c r="D180" i="6"/>
  <c r="H170" i="6"/>
  <c r="F170" i="6"/>
  <c r="E170" i="6"/>
  <c r="D170" i="6"/>
  <c r="H143" i="6"/>
  <c r="F143" i="6"/>
  <c r="E143" i="6"/>
  <c r="D143" i="6"/>
  <c r="H154" i="6"/>
  <c r="F154" i="6"/>
  <c r="E154" i="6"/>
  <c r="D154" i="6"/>
  <c r="H153" i="6"/>
  <c r="F153" i="6"/>
  <c r="E153" i="6"/>
  <c r="D153" i="6"/>
  <c r="H158" i="6"/>
  <c r="F158" i="6"/>
  <c r="E158" i="6"/>
  <c r="D158" i="6"/>
  <c r="H162" i="6"/>
  <c r="F162" i="6"/>
  <c r="E162" i="6"/>
  <c r="D162" i="6"/>
  <c r="H144" i="6"/>
  <c r="F144" i="6"/>
  <c r="E144" i="6"/>
  <c r="D144" i="6"/>
  <c r="H160" i="6"/>
  <c r="F160" i="6"/>
  <c r="D160" i="6"/>
  <c r="H155" i="6"/>
  <c r="F155" i="6"/>
  <c r="D155" i="6"/>
  <c r="H31" i="2"/>
  <c r="F31" i="2"/>
  <c r="E31" i="2"/>
  <c r="D31" i="2"/>
  <c r="H26" i="2"/>
  <c r="F26" i="2"/>
  <c r="E26" i="2"/>
  <c r="D26" i="2"/>
  <c r="H30" i="2"/>
  <c r="F30" i="2"/>
  <c r="E30" i="2"/>
  <c r="D30" i="2"/>
  <c r="H25" i="2"/>
  <c r="E25" i="2"/>
  <c r="D25" i="2"/>
  <c r="H6" i="2" l="1"/>
  <c r="F6" i="2"/>
  <c r="H5" i="2"/>
  <c r="F5" i="2"/>
  <c r="E5" i="2"/>
  <c r="D5" i="2"/>
  <c r="H15" i="2"/>
  <c r="F15" i="2"/>
  <c r="E15" i="2"/>
  <c r="D15" i="2"/>
  <c r="H7" i="2"/>
  <c r="F7" i="2"/>
  <c r="E7" i="2"/>
  <c r="D7" i="2"/>
  <c r="H19" i="5" l="1"/>
  <c r="E19" i="5"/>
  <c r="D19" i="5"/>
  <c r="H16" i="5"/>
  <c r="F16" i="5"/>
  <c r="E16" i="5"/>
  <c r="D16" i="5"/>
  <c r="H20" i="5"/>
  <c r="F20" i="5"/>
  <c r="E20" i="5"/>
  <c r="D20" i="5"/>
  <c r="H17" i="5"/>
  <c r="F17" i="5"/>
  <c r="E17" i="5"/>
  <c r="D17" i="5"/>
  <c r="H22" i="5"/>
  <c r="F22" i="5"/>
  <c r="E22" i="5"/>
  <c r="D22" i="5"/>
  <c r="H18" i="5"/>
  <c r="F18" i="5"/>
  <c r="E18" i="5"/>
  <c r="D18" i="5"/>
  <c r="H11" i="5"/>
  <c r="F11" i="5"/>
  <c r="E11" i="5"/>
  <c r="D11" i="5"/>
  <c r="H10" i="5"/>
  <c r="F10" i="5"/>
  <c r="E10" i="5"/>
  <c r="D10" i="5"/>
  <c r="P20" i="1" l="1"/>
  <c r="P19" i="1"/>
  <c r="P18" i="1"/>
  <c r="P17" i="1"/>
  <c r="P16" i="1"/>
  <c r="P15" i="1"/>
  <c r="P14" i="1"/>
  <c r="P13" i="1"/>
  <c r="P12" i="1"/>
  <c r="H7" i="5" l="1"/>
  <c r="F7" i="5"/>
  <c r="E7" i="5"/>
  <c r="D7" i="5"/>
  <c r="H6" i="5"/>
  <c r="F6" i="5"/>
  <c r="E6" i="5"/>
  <c r="D6" i="5"/>
  <c r="H5" i="5"/>
  <c r="F5" i="5"/>
  <c r="E5" i="5"/>
  <c r="D5" i="5"/>
  <c r="H8" i="5"/>
  <c r="E8" i="5"/>
  <c r="D8" i="5"/>
  <c r="H9" i="5"/>
  <c r="F9" i="5"/>
  <c r="E9" i="5"/>
  <c r="D9" i="5"/>
</calcChain>
</file>

<file path=xl/sharedStrings.xml><?xml version="1.0" encoding="utf-8"?>
<sst xmlns="http://schemas.openxmlformats.org/spreadsheetml/2006/main" count="1507" uniqueCount="533">
  <si>
    <t>Number</t>
  </si>
  <si>
    <t>First Name</t>
  </si>
  <si>
    <t>Surname</t>
  </si>
  <si>
    <t>Club</t>
  </si>
  <si>
    <t>Age Group</t>
  </si>
  <si>
    <t>EA Number</t>
  </si>
  <si>
    <t>Events</t>
  </si>
  <si>
    <t>SW</t>
  </si>
  <si>
    <t>Age Group:</t>
  </si>
  <si>
    <t>Heat</t>
  </si>
  <si>
    <t>Name</t>
  </si>
  <si>
    <t>Position</t>
  </si>
  <si>
    <t>Event</t>
  </si>
  <si>
    <t>boxes need data entered manually</t>
  </si>
  <si>
    <t>Set for 300 athletes - table array needs to be extended if more</t>
  </si>
  <si>
    <t>Fee</t>
  </si>
  <si>
    <t>Peter</t>
  </si>
  <si>
    <t>Oliver</t>
  </si>
  <si>
    <t>SM</t>
  </si>
  <si>
    <t>Yate &amp; District AC</t>
  </si>
  <si>
    <t>M60</t>
  </si>
  <si>
    <t>Adam</t>
  </si>
  <si>
    <t>Merrett</t>
  </si>
  <si>
    <t>Owen</t>
  </si>
  <si>
    <t>U15B</t>
  </si>
  <si>
    <t>U11B</t>
  </si>
  <si>
    <t>Sophie</t>
  </si>
  <si>
    <t>Swindon Harriers</t>
  </si>
  <si>
    <t>U15G</t>
  </si>
  <si>
    <t>-</t>
  </si>
  <si>
    <t>Tilly</t>
  </si>
  <si>
    <t>North Somerset AC</t>
  </si>
  <si>
    <t>U13G</t>
  </si>
  <si>
    <t>Ford</t>
  </si>
  <si>
    <t>U11G</t>
  </si>
  <si>
    <t>Luke</t>
  </si>
  <si>
    <t>Ball</t>
  </si>
  <si>
    <t>U13B</t>
  </si>
  <si>
    <t>Joshua</t>
  </si>
  <si>
    <t>Jacob</t>
  </si>
  <si>
    <t>Hannah</t>
  </si>
  <si>
    <t>Stroud &amp; District AC</t>
  </si>
  <si>
    <t>Grace</t>
  </si>
  <si>
    <t>Adrian</t>
  </si>
  <si>
    <t>SGS</t>
  </si>
  <si>
    <t>Wilson</t>
  </si>
  <si>
    <t>U23M</t>
  </si>
  <si>
    <t>Amelia</t>
  </si>
  <si>
    <t>U23W</t>
  </si>
  <si>
    <t>W45</t>
  </si>
  <si>
    <t>Avon Valley Runners</t>
  </si>
  <si>
    <t>U20W</t>
  </si>
  <si>
    <t>Jasmine</t>
  </si>
  <si>
    <t>Molly</t>
  </si>
  <si>
    <t>Exeter Harriers</t>
  </si>
  <si>
    <t>Jones</t>
  </si>
  <si>
    <t>Cardiff AAC/UWE</t>
  </si>
  <si>
    <t>UWE</t>
  </si>
  <si>
    <t>Ruby</t>
  </si>
  <si>
    <t>Alex</t>
  </si>
  <si>
    <t>Collins</t>
  </si>
  <si>
    <t>U17B</t>
  </si>
  <si>
    <t>David</t>
  </si>
  <si>
    <t>Bedwell</t>
  </si>
  <si>
    <t>Newport Harriers AC</t>
  </si>
  <si>
    <t>Yate &amp; District AC/SGS</t>
  </si>
  <si>
    <t>U20M</t>
  </si>
  <si>
    <t>Cornwall AC</t>
  </si>
  <si>
    <t>William</t>
  </si>
  <si>
    <t>Taylor</t>
  </si>
  <si>
    <t>Webb</t>
  </si>
  <si>
    <t>Ben</t>
  </si>
  <si>
    <t>Lewis</t>
  </si>
  <si>
    <t>Ollie</t>
  </si>
  <si>
    <t>James</t>
  </si>
  <si>
    <t>Team Bath</t>
  </si>
  <si>
    <t>Maxwell</t>
  </si>
  <si>
    <t>Jackson</t>
  </si>
  <si>
    <t>Tamara</t>
  </si>
  <si>
    <t>Reading AC</t>
  </si>
  <si>
    <t>Reed</t>
  </si>
  <si>
    <t>Markus</t>
  </si>
  <si>
    <t>Pasala</t>
  </si>
  <si>
    <t>Viner</t>
  </si>
  <si>
    <t>Cardiff Archers</t>
  </si>
  <si>
    <t>Benfleet RC/Bath UNI</t>
  </si>
  <si>
    <t>Springburn Harriers</t>
  </si>
  <si>
    <t>Muktaar</t>
  </si>
  <si>
    <t>Farhan</t>
  </si>
  <si>
    <t>Robinson</t>
  </si>
  <si>
    <t>Westbury Harriers</t>
  </si>
  <si>
    <t>Thomas</t>
  </si>
  <si>
    <t>U17G</t>
  </si>
  <si>
    <t>Jack</t>
  </si>
  <si>
    <t>Alice</t>
  </si>
  <si>
    <t>Parker</t>
  </si>
  <si>
    <t>Rosie</t>
  </si>
  <si>
    <t>Cameron</t>
  </si>
  <si>
    <t>Liam</t>
  </si>
  <si>
    <t>Libby</t>
  </si>
  <si>
    <t>Harry</t>
  </si>
  <si>
    <t>Matthew</t>
  </si>
  <si>
    <t>Howard</t>
  </si>
  <si>
    <t>Daisy</t>
  </si>
  <si>
    <t>Tulloch</t>
  </si>
  <si>
    <t>Karen</t>
  </si>
  <si>
    <t>W55</t>
  </si>
  <si>
    <t>Cardiff AAC</t>
  </si>
  <si>
    <t>Alexander</t>
  </si>
  <si>
    <t>Alfie</t>
  </si>
  <si>
    <t>King</t>
  </si>
  <si>
    <t>Nolan</t>
  </si>
  <si>
    <t>Doug</t>
  </si>
  <si>
    <t>Minter</t>
  </si>
  <si>
    <t>Tom</t>
  </si>
  <si>
    <t>Taunton AC</t>
  </si>
  <si>
    <t>Dennis</t>
  </si>
  <si>
    <t>Charlie</t>
  </si>
  <si>
    <t>Bates</t>
  </si>
  <si>
    <t>Benjamin</t>
  </si>
  <si>
    <t>Latham</t>
  </si>
  <si>
    <t>Paul</t>
  </si>
  <si>
    <t>Dorchester AC</t>
  </si>
  <si>
    <t>Holly</t>
  </si>
  <si>
    <t>George</t>
  </si>
  <si>
    <t>Gloucester AC</t>
  </si>
  <si>
    <t>Leah</t>
  </si>
  <si>
    <t>Cardiff Met</t>
  </si>
  <si>
    <t>Forsbrook</t>
  </si>
  <si>
    <t>Hobbs</t>
  </si>
  <si>
    <t>Bristol &amp; West AC/SGS</t>
  </si>
  <si>
    <t>Evie</t>
  </si>
  <si>
    <t>Carter</t>
  </si>
  <si>
    <t>Bristol &amp; West AC</t>
  </si>
  <si>
    <t>Cheltenham &amp; County Harriers</t>
  </si>
  <si>
    <t>Edinburgh AC</t>
  </si>
  <si>
    <t>Emmersons Green RC</t>
  </si>
  <si>
    <t>Forest of Dean AC</t>
  </si>
  <si>
    <t>Guildford &amp; Godalming AC</t>
  </si>
  <si>
    <t>Kidderminster &amp; Stourport AC</t>
  </si>
  <si>
    <t>Lavington Athletics</t>
  </si>
  <si>
    <t>Rugby &amp; Northampton AC</t>
  </si>
  <si>
    <t>Chippenham Harriers '83</t>
  </si>
  <si>
    <t>Southampton AC</t>
  </si>
  <si>
    <t>Swansea Harriers AC</t>
  </si>
  <si>
    <t>Cheltenham &amp; County Harriers/North Somerset AC</t>
  </si>
  <si>
    <t>W35</t>
  </si>
  <si>
    <t>W40</t>
  </si>
  <si>
    <t>W50</t>
  </si>
  <si>
    <t>W60</t>
  </si>
  <si>
    <t>M35</t>
  </si>
  <si>
    <t>M40</t>
  </si>
  <si>
    <t>M45</t>
  </si>
  <si>
    <t>M50</t>
  </si>
  <si>
    <t>M55</t>
  </si>
  <si>
    <t>W65</t>
  </si>
  <si>
    <t>M65</t>
  </si>
  <si>
    <t>Clubs</t>
  </si>
  <si>
    <t>Age categories</t>
  </si>
  <si>
    <t>Unattached</t>
  </si>
  <si>
    <t>City of Plymouth</t>
  </si>
  <si>
    <t>Callum</t>
  </si>
  <si>
    <t>Cumbran Harriers</t>
  </si>
  <si>
    <t>Ethan</t>
  </si>
  <si>
    <t>Gill</t>
  </si>
  <si>
    <t>Birchfield Harriers</t>
  </si>
  <si>
    <t>City of Sheffield</t>
  </si>
  <si>
    <t>Isabel</t>
  </si>
  <si>
    <t>Brooks</t>
  </si>
  <si>
    <t>Emily</t>
  </si>
  <si>
    <t>Archie</t>
  </si>
  <si>
    <t>Lily</t>
  </si>
  <si>
    <t>Phillips</t>
  </si>
  <si>
    <t>Hewitt</t>
  </si>
  <si>
    <t>Edward</t>
  </si>
  <si>
    <t>Rhondda AAC</t>
  </si>
  <si>
    <t>Whitaker</t>
  </si>
  <si>
    <t>Sale Harriers</t>
  </si>
  <si>
    <t>Seamus</t>
  </si>
  <si>
    <t>Horswell</t>
  </si>
  <si>
    <t>Sean</t>
  </si>
  <si>
    <t>Lohia</t>
  </si>
  <si>
    <t>Williams</t>
  </si>
  <si>
    <t>Richard</t>
  </si>
  <si>
    <t>Yeovil Olympiads AC</t>
  </si>
  <si>
    <t>Distance</t>
  </si>
  <si>
    <t>Agrupacio Atletica Cataluyna</t>
  </si>
  <si>
    <t>Reuben</t>
  </si>
  <si>
    <t>Wadey</t>
  </si>
  <si>
    <t>Game</t>
  </si>
  <si>
    <t>Ella</t>
  </si>
  <si>
    <t>Bitton Road Runners</t>
  </si>
  <si>
    <t>Henry</t>
  </si>
  <si>
    <t>Worso</t>
  </si>
  <si>
    <t>Katie</t>
  </si>
  <si>
    <t>Kiera</t>
  </si>
  <si>
    <t>Sam</t>
  </si>
  <si>
    <t>Cooper</t>
  </si>
  <si>
    <t>Time</t>
  </si>
  <si>
    <t>Age</t>
  </si>
  <si>
    <t>Windsor Slough Eton &amp; Hounslow AC</t>
  </si>
  <si>
    <t>Team Bath AC</t>
  </si>
  <si>
    <t>Blackheath &amp; Bromley Harriers AC</t>
  </si>
  <si>
    <t>Malborough &amp; District Junior AC</t>
  </si>
  <si>
    <t>Mendip AC</t>
  </si>
  <si>
    <t>School Year</t>
  </si>
  <si>
    <t>4 &amp; 5</t>
  </si>
  <si>
    <t>6 &amp; 7</t>
  </si>
  <si>
    <t>8 &amp; 9</t>
  </si>
  <si>
    <t>10  &amp; 11</t>
  </si>
  <si>
    <t>10 &amp; 11</t>
  </si>
  <si>
    <t>Francis</t>
  </si>
  <si>
    <t>Henrietta</t>
  </si>
  <si>
    <t>Anstey</t>
  </si>
  <si>
    <t>Watson</t>
  </si>
  <si>
    <t>Hillier</t>
  </si>
  <si>
    <t>Killourhey</t>
  </si>
  <si>
    <t>Amy</t>
  </si>
  <si>
    <t>Gentile</t>
  </si>
  <si>
    <t>Lane</t>
  </si>
  <si>
    <t>Perry</t>
  </si>
  <si>
    <t>Matthews</t>
  </si>
  <si>
    <t>Rob</t>
  </si>
  <si>
    <t>Peacock</t>
  </si>
  <si>
    <t>Bailey</t>
  </si>
  <si>
    <t>Gardiner</t>
  </si>
  <si>
    <t>Fiona</t>
  </si>
  <si>
    <t>Barkley</t>
  </si>
  <si>
    <t>Bowell</t>
  </si>
  <si>
    <t>Olivia</t>
  </si>
  <si>
    <t>Maidment</t>
  </si>
  <si>
    <t>Max</t>
  </si>
  <si>
    <t>Blackpear Joggers</t>
  </si>
  <si>
    <t>Phoebe</t>
  </si>
  <si>
    <t>Harvey</t>
  </si>
  <si>
    <t>Conor</t>
  </si>
  <si>
    <t>Tremblen</t>
  </si>
  <si>
    <t>Ryan</t>
  </si>
  <si>
    <t>Richards</t>
  </si>
  <si>
    <t>Jersey Barton AC</t>
  </si>
  <si>
    <t>Havard</t>
  </si>
  <si>
    <t>Sutton &amp; District AC</t>
  </si>
  <si>
    <t>Claridge</t>
  </si>
  <si>
    <t>Pike</t>
  </si>
  <si>
    <t>Thema</t>
  </si>
  <si>
    <t>Nicholls</t>
  </si>
  <si>
    <t>Lilia</t>
  </si>
  <si>
    <t>Royce</t>
  </si>
  <si>
    <t>Fred</t>
  </si>
  <si>
    <t>Stephanie</t>
  </si>
  <si>
    <t>Rufus</t>
  </si>
  <si>
    <t>South Gloucestershire AC</t>
  </si>
  <si>
    <t>75m</t>
  </si>
  <si>
    <t>600m</t>
  </si>
  <si>
    <t>Vortex</t>
  </si>
  <si>
    <t>Stand LJ</t>
  </si>
  <si>
    <t>Brady</t>
  </si>
  <si>
    <t>Lucy</t>
  </si>
  <si>
    <t>Eleni</t>
  </si>
  <si>
    <t>Boucher-White</t>
  </si>
  <si>
    <t>Heat 1</t>
  </si>
  <si>
    <t>Heat 3</t>
  </si>
  <si>
    <t>Annabel</t>
  </si>
  <si>
    <t>Turner</t>
  </si>
  <si>
    <t>Maria</t>
  </si>
  <si>
    <t>Townsend</t>
  </si>
  <si>
    <t>White</t>
  </si>
  <si>
    <t>Maggs</t>
  </si>
  <si>
    <t>Hand</t>
  </si>
  <si>
    <t>Walsh</t>
  </si>
  <si>
    <t>Timothy</t>
  </si>
  <si>
    <t>Rivie</t>
  </si>
  <si>
    <t>Abigail</t>
  </si>
  <si>
    <t>Christopher</t>
  </si>
  <si>
    <t>Page</t>
  </si>
  <si>
    <t>Durham</t>
  </si>
  <si>
    <t>Hernhill Harriers</t>
  </si>
  <si>
    <t>Highworth RC</t>
  </si>
  <si>
    <t>100m</t>
  </si>
  <si>
    <t>Avon Champs</t>
  </si>
  <si>
    <t>U17L</t>
  </si>
  <si>
    <t>U17M</t>
  </si>
  <si>
    <t>U20L</t>
  </si>
  <si>
    <t>300mH</t>
  </si>
  <si>
    <t>400mH</t>
  </si>
  <si>
    <t>Open Meeting</t>
  </si>
  <si>
    <t>Hammer</t>
  </si>
  <si>
    <t>Avon Champs &amp; Open</t>
  </si>
  <si>
    <t>Pole Vault</t>
  </si>
  <si>
    <t>Long Jump</t>
  </si>
  <si>
    <t>High Jump</t>
  </si>
  <si>
    <t>Shot Putt</t>
  </si>
  <si>
    <t>U13G &amp; U13B</t>
  </si>
  <si>
    <t>U15 up</t>
  </si>
  <si>
    <t>U13 up</t>
  </si>
  <si>
    <t>Yate and District/SouthWest Vets</t>
  </si>
  <si>
    <t>Hammer (Champs - 17th of July)</t>
  </si>
  <si>
    <t>'2742919'</t>
  </si>
  <si>
    <t>Pole Vault (Champs - 17th of July)</t>
  </si>
  <si>
    <t>Yvette</t>
  </si>
  <si>
    <t>Westwood</t>
  </si>
  <si>
    <t>100m (Champs - 17th of July)</t>
  </si>
  <si>
    <t>'2973605'</t>
  </si>
  <si>
    <t>Sum</t>
  </si>
  <si>
    <t>Long Jump (Open meeting - 17th of July)</t>
  </si>
  <si>
    <t>'3410454'</t>
  </si>
  <si>
    <t>Daly</t>
  </si>
  <si>
    <t>1500m (Open meeting - 17th of July)</t>
  </si>
  <si>
    <t>'3525816'</t>
  </si>
  <si>
    <t>High Jump (Champs - 17th of July)</t>
  </si>
  <si>
    <t>Long Jump (Champs - 17th of July)</t>
  </si>
  <si>
    <t>'3374464'</t>
  </si>
  <si>
    <t>'3018188'</t>
  </si>
  <si>
    <t>400m Hurdles (Champs - 17th of July)</t>
  </si>
  <si>
    <t>mark</t>
  </si>
  <si>
    <t>ellery</t>
  </si>
  <si>
    <t>'Affiliated'</t>
  </si>
  <si>
    <t>Piper</t>
  </si>
  <si>
    <t>Holmes</t>
  </si>
  <si>
    <t>Cheltenham and County Harriers</t>
  </si>
  <si>
    <t>High Jump (Open meeting - 17th of July)</t>
  </si>
  <si>
    <t>Vicky</t>
  </si>
  <si>
    <t>Catnach</t>
  </si>
  <si>
    <t>Shot Putt (Champs - 17th of July)</t>
  </si>
  <si>
    <t>Locke</t>
  </si>
  <si>
    <t>Cardiff Amateur Athletic Club</t>
  </si>
  <si>
    <t>Sgs wise athletics</t>
  </si>
  <si>
    <t>Cardiff</t>
  </si>
  <si>
    <t>Salman magag</t>
  </si>
  <si>
    <t>Maygag</t>
  </si>
  <si>
    <t>Imam</t>
  </si>
  <si>
    <t>Qazi</t>
  </si>
  <si>
    <t>'2956942'</t>
  </si>
  <si>
    <t>'3560673'</t>
  </si>
  <si>
    <t>Grist</t>
  </si>
  <si>
    <t>'3569374'</t>
  </si>
  <si>
    <t>Gooch</t>
  </si>
  <si>
    <t>'3411102'</t>
  </si>
  <si>
    <t>Hanham</t>
  </si>
  <si>
    <t>'3861672'</t>
  </si>
  <si>
    <t>Ruben</t>
  </si>
  <si>
    <t>Moni</t>
  </si>
  <si>
    <t>Hammer (Open meeting - 17th of July)</t>
  </si>
  <si>
    <t>'3477767'</t>
  </si>
  <si>
    <t>max</t>
  </si>
  <si>
    <t>elliott</t>
  </si>
  <si>
    <t>Christina</t>
  </si>
  <si>
    <t>Becker</t>
  </si>
  <si>
    <t>300m Hurdles  U17L (Champs - 17th of July)</t>
  </si>
  <si>
    <t>'3410465'</t>
  </si>
  <si>
    <t>Griffin</t>
  </si>
  <si>
    <t>Wycombe Phoenix Harriers &amp; AC</t>
  </si>
  <si>
    <t>'3491247'</t>
  </si>
  <si>
    <t>Chapman</t>
  </si>
  <si>
    <t>'3896539'</t>
  </si>
  <si>
    <t>'3387739'</t>
  </si>
  <si>
    <t>Card</t>
  </si>
  <si>
    <t>Osborne Hendricks</t>
  </si>
  <si>
    <t>Carlos</t>
  </si>
  <si>
    <t>Tailor</t>
  </si>
  <si>
    <t>Anisah</t>
  </si>
  <si>
    <t>'3275542'</t>
  </si>
  <si>
    <t>'3835885'</t>
  </si>
  <si>
    <t>Bardzil</t>
  </si>
  <si>
    <t>'3804617'</t>
  </si>
  <si>
    <t>'3832687'</t>
  </si>
  <si>
    <t>kasavia</t>
  </si>
  <si>
    <t>smolka-headley</t>
  </si>
  <si>
    <t>'3576456'</t>
  </si>
  <si>
    <t>'3669930'</t>
  </si>
  <si>
    <t>'3577174'</t>
  </si>
  <si>
    <t>'3557062'</t>
  </si>
  <si>
    <t>'3765621'</t>
  </si>
  <si>
    <t>Hartigan</t>
  </si>
  <si>
    <t>'3580776'</t>
  </si>
  <si>
    <t>Shot Putt (Open meeting - 17th of July)</t>
  </si>
  <si>
    <t>Sophi</t>
  </si>
  <si>
    <t>Hayes-Hoyle</t>
  </si>
  <si>
    <t>'3596010'</t>
  </si>
  <si>
    <t>'3478268'</t>
  </si>
  <si>
    <t>'3744418'</t>
  </si>
  <si>
    <t>'3832567'</t>
  </si>
  <si>
    <t>Hally</t>
  </si>
  <si>
    <t>'3792062'</t>
  </si>
  <si>
    <t>thomas</t>
  </si>
  <si>
    <t>wyres</t>
  </si>
  <si>
    <t>Maxon</t>
  </si>
  <si>
    <t>Peccoo</t>
  </si>
  <si>
    <t>Ishaq</t>
  </si>
  <si>
    <t>Rahman</t>
  </si>
  <si>
    <t>Isgrove</t>
  </si>
  <si>
    <t>'3411134'</t>
  </si>
  <si>
    <t>kacey</t>
  </si>
  <si>
    <t>banks</t>
  </si>
  <si>
    <t>DantÃ©</t>
  </si>
  <si>
    <t>McEwan</t>
  </si>
  <si>
    <t>'3491200'</t>
  </si>
  <si>
    <t>Nyree</t>
  </si>
  <si>
    <t>Pole Vault (Open meeting - 17th of July)</t>
  </si>
  <si>
    <t>'3776432'</t>
  </si>
  <si>
    <t>'3506110'</t>
  </si>
  <si>
    <t>'3865481'</t>
  </si>
  <si>
    <t>Mansfield</t>
  </si>
  <si>
    <t>Lilya</t>
  </si>
  <si>
    <t>Selmi</t>
  </si>
  <si>
    <t>'3822797'</t>
  </si>
  <si>
    <t>Garrett</t>
  </si>
  <si>
    <t>'3794152'</t>
  </si>
  <si>
    <t>'3835447'</t>
  </si>
  <si>
    <t>'3774555'</t>
  </si>
  <si>
    <t>Moir</t>
  </si>
  <si>
    <t>'3861684'</t>
  </si>
  <si>
    <t>Eloise</t>
  </si>
  <si>
    <t>MacDonald</t>
  </si>
  <si>
    <t>Andover AC</t>
  </si>
  <si>
    <t>'3789301'</t>
  </si>
  <si>
    <t>'3835770'</t>
  </si>
  <si>
    <t>Rosa May</t>
  </si>
  <si>
    <t>'3570656'</t>
  </si>
  <si>
    <t>Croughan</t>
  </si>
  <si>
    <t>'3874854'</t>
  </si>
  <si>
    <t>Foster</t>
  </si>
  <si>
    <t>1500m  U13B (Open meeting - 17th of July)</t>
  </si>
  <si>
    <t>Woodman</t>
  </si>
  <si>
    <t>'3861689'</t>
  </si>
  <si>
    <t>'3739723'</t>
  </si>
  <si>
    <t>Ciara</t>
  </si>
  <si>
    <t>Galvin</t>
  </si>
  <si>
    <t>'3871006'</t>
  </si>
  <si>
    <t>Harris</t>
  </si>
  <si>
    <t>'3879323'</t>
  </si>
  <si>
    <t>Boylen</t>
  </si>
  <si>
    <t>'3506126'</t>
  </si>
  <si>
    <t>Leon</t>
  </si>
  <si>
    <t>'3812592'</t>
  </si>
  <si>
    <t>Georges</t>
  </si>
  <si>
    <t>Westbury Harriers /Yate AC</t>
  </si>
  <si>
    <t>Sophia</t>
  </si>
  <si>
    <t>Orla</t>
  </si>
  <si>
    <t>Down</t>
  </si>
  <si>
    <t>Bonnie</t>
  </si>
  <si>
    <t>Benden -morgan</t>
  </si>
  <si>
    <t>Martha</t>
  </si>
  <si>
    <t>Benden-morgan</t>
  </si>
  <si>
    <t>Osborne</t>
  </si>
  <si>
    <t>Layla</t>
  </si>
  <si>
    <t>Chippenham Harriers</t>
  </si>
  <si>
    <t>Lola</t>
  </si>
  <si>
    <t>Deane</t>
  </si>
  <si>
    <t>Massey - Jones</t>
  </si>
  <si>
    <t>Dan</t>
  </si>
  <si>
    <t>Noah</t>
  </si>
  <si>
    <t>QK</t>
  </si>
  <si>
    <t>*</t>
  </si>
  <si>
    <t xml:space="preserve">1500m </t>
  </si>
  <si>
    <t>PV</t>
  </si>
  <si>
    <t>Shot Putt Open</t>
  </si>
  <si>
    <t>Finley</t>
  </si>
  <si>
    <t>HT</t>
  </si>
  <si>
    <t>Finn</t>
  </si>
  <si>
    <t>MacLoud</t>
  </si>
  <si>
    <t>Gore</t>
  </si>
  <si>
    <t>Evann</t>
  </si>
  <si>
    <t>Schutte</t>
  </si>
  <si>
    <t>Gordon</t>
  </si>
  <si>
    <t>Qk</t>
  </si>
  <si>
    <t>Regan-Jack</t>
  </si>
  <si>
    <t>Cunningham</t>
  </si>
  <si>
    <t>Hale</t>
  </si>
  <si>
    <t>Lexi-Mae</t>
  </si>
  <si>
    <t>LJ</t>
  </si>
  <si>
    <t>SP</t>
  </si>
  <si>
    <t>Giles</t>
  </si>
  <si>
    <t>Gregg</t>
  </si>
  <si>
    <t>Excel</t>
  </si>
  <si>
    <t>Iwhiwhu</t>
  </si>
  <si>
    <t>Estelle</t>
  </si>
  <si>
    <t>Lowe</t>
  </si>
  <si>
    <t>Bordeaux</t>
  </si>
  <si>
    <t>Mathew</t>
  </si>
  <si>
    <t>Berger</t>
  </si>
  <si>
    <t>Deveraux</t>
  </si>
  <si>
    <t>1500m</t>
  </si>
  <si>
    <t>Keir</t>
  </si>
  <si>
    <t>Julian</t>
  </si>
  <si>
    <t>Amira</t>
  </si>
  <si>
    <t>Nur</t>
  </si>
  <si>
    <t>Iskander</t>
  </si>
  <si>
    <t>Leyna</t>
  </si>
  <si>
    <t>Kiran</t>
  </si>
  <si>
    <t>HJ</t>
  </si>
  <si>
    <t>Heat 2</t>
  </si>
  <si>
    <t>Heat 12</t>
  </si>
  <si>
    <t>13.31</t>
  </si>
  <si>
    <t>13.42</t>
  </si>
  <si>
    <t>13.43</t>
  </si>
  <si>
    <t>14.64</t>
  </si>
  <si>
    <t>Caroline</t>
  </si>
  <si>
    <t>Lavis</t>
  </si>
  <si>
    <t>Hogweed Trotters</t>
  </si>
  <si>
    <t>W70</t>
  </si>
  <si>
    <t>Hogan</t>
  </si>
  <si>
    <t>11.03</t>
  </si>
  <si>
    <t>11.35</t>
  </si>
  <si>
    <t>11.78</t>
  </si>
  <si>
    <t>11.83</t>
  </si>
  <si>
    <t>12.69</t>
  </si>
  <si>
    <t>13.46</t>
  </si>
  <si>
    <t>14.30</t>
  </si>
  <si>
    <t>11.33</t>
  </si>
  <si>
    <t>11.37</t>
  </si>
  <si>
    <t>11.48</t>
  </si>
  <si>
    <t>11.53</t>
  </si>
  <si>
    <t>12.14</t>
  </si>
  <si>
    <t>12.22</t>
  </si>
  <si>
    <t>12.50</t>
  </si>
  <si>
    <t>Cesar</t>
  </si>
  <si>
    <t>Alvarez</t>
  </si>
  <si>
    <t>2.:20.48</t>
  </si>
  <si>
    <t>3:0039</t>
  </si>
  <si>
    <t>DNF</t>
  </si>
  <si>
    <t>87.16</t>
  </si>
  <si>
    <t>U15G up</t>
  </si>
  <si>
    <t>U13B up</t>
  </si>
  <si>
    <t xml:space="preserve"> Thomas</t>
  </si>
  <si>
    <t xml:space="preserve">Wyres </t>
  </si>
  <si>
    <t>Elliot</t>
  </si>
  <si>
    <t>Kacey</t>
  </si>
  <si>
    <t>Banks</t>
  </si>
  <si>
    <t>Mark</t>
  </si>
  <si>
    <t>Ellery</t>
  </si>
  <si>
    <t xml:space="preserve">Avon Champs </t>
  </si>
  <si>
    <t>Benden-Morgan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</si>
</sst>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£&quot;#,##0;[Red]\-&quot;£&quot;#,##0"/>
    <numFmt numFmtId="164" formatCode="mm:ss.00"/>
    <numFmt numFmtId="165" formatCode="&quot;£&quot;#,##0.00"/>
    <numFmt numFmtId="166" formatCode="0.0%"/>
    <numFmt numFmtId="167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9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" xfId="0" applyBorder="1"/>
    <xf numFmtId="0" fontId="0" fillId="2" borderId="3" xfId="0" applyFill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2" borderId="0" xfId="0" applyFill="1" applyBorder="1" applyAlignment="1">
      <alignment horizontal="center"/>
    </xf>
    <xf numFmtId="6" fontId="0" fillId="0" borderId="0" xfId="0" applyNumberFormat="1"/>
    <xf numFmtId="0" fontId="0" fillId="0" borderId="3" xfId="0" applyBorder="1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1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2" fontId="0" fillId="3" borderId="0" xfId="0" applyNumberFormat="1" applyFill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4" xfId="0" applyFill="1" applyBorder="1"/>
    <xf numFmtId="165" fontId="0" fillId="0" borderId="0" xfId="0" applyNumberFormat="1"/>
    <xf numFmtId="0" fontId="0" fillId="0" borderId="3" xfId="0" applyFill="1" applyBorder="1"/>
    <xf numFmtId="9" fontId="0" fillId="0" borderId="0" xfId="1" applyFont="1"/>
    <xf numFmtId="0" fontId="0" fillId="0" borderId="0" xfId="0"/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0" borderId="0" xfId="0" applyBorder="1"/>
    <xf numFmtId="0" fontId="0" fillId="0" borderId="4" xfId="0" applyBorder="1" applyAlignment="1">
      <alignment horizontal="right"/>
    </xf>
    <xf numFmtId="166" fontId="0" fillId="0" borderId="0" xfId="0" applyNumberFormat="1"/>
    <xf numFmtId="0" fontId="0" fillId="0" borderId="0" xfId="0"/>
    <xf numFmtId="0" fontId="0" fillId="0" borderId="4" xfId="0" applyBorder="1"/>
    <xf numFmtId="0" fontId="0" fillId="0" borderId="4" xfId="0" applyBorder="1" applyAlignment="1">
      <alignment horizontal="center"/>
    </xf>
    <xf numFmtId="0" fontId="3" fillId="0" borderId="4" xfId="0" applyFont="1" applyBorder="1" applyAlignment="1">
      <alignment horizontal="right"/>
    </xf>
    <xf numFmtId="49" fontId="0" fillId="3" borderId="0" xfId="0" applyNumberFormat="1" applyFill="1" applyAlignment="1">
      <alignment horizontal="center"/>
    </xf>
    <xf numFmtId="0" fontId="3" fillId="0" borderId="4" xfId="0" applyFont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0" borderId="0" xfId="0" quotePrefix="1"/>
    <xf numFmtId="0" fontId="0" fillId="0" borderId="0" xfId="0" applyBorder="1" applyAlignment="1">
      <alignment horizontal="right"/>
    </xf>
    <xf numFmtId="0" fontId="3" fillId="3" borderId="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0" borderId="4" xfId="0" applyBorder="1" applyAlignment="1">
      <alignment horizontal="left"/>
    </xf>
    <xf numFmtId="167" fontId="0" fillId="3" borderId="0" xfId="0" applyNumberFormat="1" applyFill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167" fontId="0" fillId="4" borderId="0" xfId="0" applyNumberFormat="1" applyFill="1" applyAlignment="1">
      <alignment horizontal="center"/>
    </xf>
    <xf numFmtId="0" fontId="3" fillId="0" borderId="4" xfId="0" applyFont="1" applyFill="1" applyBorder="1" applyAlignment="1">
      <alignment horizontal="center"/>
    </xf>
    <xf numFmtId="6" fontId="0" fillId="0" borderId="0" xfId="0" applyNumberFormat="1" applyFill="1"/>
    <xf numFmtId="0" fontId="0" fillId="0" borderId="0" xfId="0" quotePrefix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52"/>
  <sheetViews>
    <sheetView zoomScaleNormal="100" workbookViewId="0">
      <selection activeCell="N19" sqref="N19"/>
    </sheetView>
  </sheetViews>
  <sheetFormatPr defaultRowHeight="15" x14ac:dyDescent="0.25"/>
  <cols>
    <col min="1" max="1" width="9.140625" style="10"/>
    <col min="2" max="2" width="19.28515625" style="12" customWidth="1"/>
    <col min="3" max="3" width="24" style="12" customWidth="1"/>
    <col min="4" max="4" width="30.28515625" style="12" customWidth="1"/>
    <col min="5" max="5" width="17.42578125" style="16" customWidth="1"/>
    <col min="6" max="6" width="14.7109375" style="12" customWidth="1"/>
    <col min="13" max="13" width="3.140625" customWidth="1"/>
  </cols>
  <sheetData>
    <row r="1" spans="1:16" x14ac:dyDescent="0.25">
      <c r="A1" s="9" t="s">
        <v>0</v>
      </c>
      <c r="B1" s="11" t="s">
        <v>1</v>
      </c>
      <c r="C1" s="11" t="s">
        <v>2</v>
      </c>
      <c r="D1" s="11" t="s">
        <v>3</v>
      </c>
      <c r="E1" s="11" t="s">
        <v>5</v>
      </c>
      <c r="F1" s="11" t="s">
        <v>4</v>
      </c>
      <c r="G1" s="2" t="s">
        <v>6</v>
      </c>
      <c r="H1" s="1"/>
      <c r="I1" s="1"/>
      <c r="J1" s="14" t="s">
        <v>15</v>
      </c>
      <c r="L1" t="s">
        <v>4</v>
      </c>
      <c r="N1" t="s">
        <v>205</v>
      </c>
    </row>
    <row r="2" spans="1:16" ht="15.75" x14ac:dyDescent="0.25">
      <c r="A2" s="56">
        <v>1</v>
      </c>
      <c r="B2" s="41" t="s">
        <v>212</v>
      </c>
      <c r="C2" s="41" t="s">
        <v>213</v>
      </c>
      <c r="D2" s="41" t="s">
        <v>133</v>
      </c>
      <c r="E2" s="42"/>
      <c r="F2" s="41" t="s">
        <v>49</v>
      </c>
      <c r="G2" s="51" t="s">
        <v>301</v>
      </c>
      <c r="H2" s="51" t="s">
        <v>313</v>
      </c>
      <c r="I2" s="51"/>
      <c r="J2" s="31"/>
    </row>
    <row r="3" spans="1:16" ht="15.75" x14ac:dyDescent="0.25">
      <c r="A3" s="56">
        <v>2</v>
      </c>
      <c r="B3" s="41" t="s">
        <v>171</v>
      </c>
      <c r="C3" s="41" t="s">
        <v>224</v>
      </c>
      <c r="D3" s="41" t="s">
        <v>133</v>
      </c>
      <c r="E3" s="42" t="s">
        <v>370</v>
      </c>
      <c r="F3" s="41" t="s">
        <v>28</v>
      </c>
      <c r="G3" s="51" t="s">
        <v>310</v>
      </c>
      <c r="H3" s="51"/>
      <c r="I3" s="51"/>
      <c r="J3" s="31"/>
      <c r="L3" t="s">
        <v>34</v>
      </c>
      <c r="N3" t="s">
        <v>206</v>
      </c>
    </row>
    <row r="4" spans="1:16" ht="15.75" x14ac:dyDescent="0.25">
      <c r="A4" s="56">
        <v>3</v>
      </c>
      <c r="B4" s="41" t="s">
        <v>35</v>
      </c>
      <c r="C4" s="41" t="s">
        <v>36</v>
      </c>
      <c r="D4" s="41" t="s">
        <v>19</v>
      </c>
      <c r="E4" s="42" t="s">
        <v>316</v>
      </c>
      <c r="F4" s="41" t="s">
        <v>24</v>
      </c>
      <c r="G4" s="51" t="s">
        <v>309</v>
      </c>
      <c r="H4" s="51"/>
      <c r="I4" s="51"/>
      <c r="J4" s="31"/>
      <c r="L4" t="s">
        <v>25</v>
      </c>
      <c r="N4" t="s">
        <v>206</v>
      </c>
    </row>
    <row r="5" spans="1:16" ht="15.75" x14ac:dyDescent="0.25">
      <c r="A5" s="56">
        <v>4</v>
      </c>
      <c r="B5" s="41" t="s">
        <v>226</v>
      </c>
      <c r="C5" s="41" t="s">
        <v>227</v>
      </c>
      <c r="D5" s="41" t="s">
        <v>19</v>
      </c>
      <c r="E5" s="42" t="s">
        <v>343</v>
      </c>
      <c r="F5" s="41" t="s">
        <v>280</v>
      </c>
      <c r="G5" s="51" t="s">
        <v>309</v>
      </c>
      <c r="H5" s="51"/>
      <c r="I5" s="51"/>
      <c r="J5" s="31"/>
      <c r="L5" t="s">
        <v>32</v>
      </c>
      <c r="N5" t="s">
        <v>207</v>
      </c>
    </row>
    <row r="6" spans="1:16" ht="15.75" x14ac:dyDescent="0.25">
      <c r="A6" s="56">
        <v>5</v>
      </c>
      <c r="B6" s="41" t="s">
        <v>117</v>
      </c>
      <c r="C6" s="41" t="s">
        <v>118</v>
      </c>
      <c r="D6" s="41" t="s">
        <v>31</v>
      </c>
      <c r="E6" s="42" t="s">
        <v>305</v>
      </c>
      <c r="F6" s="41" t="s">
        <v>66</v>
      </c>
      <c r="G6" s="51" t="s">
        <v>301</v>
      </c>
      <c r="H6" s="51"/>
      <c r="I6" s="51"/>
      <c r="J6" s="31"/>
      <c r="L6" t="s">
        <v>37</v>
      </c>
      <c r="N6" t="s">
        <v>207</v>
      </c>
    </row>
    <row r="7" spans="1:16" ht="15.75" x14ac:dyDescent="0.25">
      <c r="A7" s="56">
        <v>6</v>
      </c>
      <c r="B7" s="41" t="s">
        <v>271</v>
      </c>
      <c r="C7" s="41" t="s">
        <v>118</v>
      </c>
      <c r="D7" s="41" t="s">
        <v>133</v>
      </c>
      <c r="E7" s="42" t="s">
        <v>425</v>
      </c>
      <c r="F7" s="41" t="s">
        <v>32</v>
      </c>
      <c r="G7" s="51" t="s">
        <v>301</v>
      </c>
      <c r="H7" s="51" t="s">
        <v>310</v>
      </c>
      <c r="I7" s="51"/>
      <c r="J7" s="31"/>
      <c r="L7" t="s">
        <v>28</v>
      </c>
      <c r="N7" t="s">
        <v>208</v>
      </c>
    </row>
    <row r="8" spans="1:16" ht="15.75" x14ac:dyDescent="0.25">
      <c r="A8" s="56">
        <v>7</v>
      </c>
      <c r="B8" s="41" t="s">
        <v>346</v>
      </c>
      <c r="C8" s="41" t="s">
        <v>347</v>
      </c>
      <c r="D8" s="41" t="s">
        <v>31</v>
      </c>
      <c r="E8" s="42" t="s">
        <v>316</v>
      </c>
      <c r="F8" s="41" t="s">
        <v>280</v>
      </c>
      <c r="G8" s="51" t="s">
        <v>296</v>
      </c>
      <c r="H8" s="51"/>
      <c r="I8" s="51"/>
      <c r="J8" s="31"/>
      <c r="L8" t="s">
        <v>24</v>
      </c>
      <c r="N8" t="s">
        <v>208</v>
      </c>
    </row>
    <row r="9" spans="1:16" ht="15.75" x14ac:dyDescent="0.25">
      <c r="A9" s="56">
        <v>8</v>
      </c>
      <c r="B9" s="41" t="s">
        <v>190</v>
      </c>
      <c r="C9" s="41" t="s">
        <v>228</v>
      </c>
      <c r="D9" s="41" t="s">
        <v>133</v>
      </c>
      <c r="E9" s="42" t="s">
        <v>380</v>
      </c>
      <c r="F9" s="41" t="s">
        <v>28</v>
      </c>
      <c r="G9" s="51" t="s">
        <v>301</v>
      </c>
      <c r="H9" s="51" t="s">
        <v>310</v>
      </c>
      <c r="I9" s="51"/>
      <c r="J9" s="31"/>
      <c r="L9" t="s">
        <v>92</v>
      </c>
      <c r="N9" t="s">
        <v>209</v>
      </c>
    </row>
    <row r="10" spans="1:16" ht="15.75" x14ac:dyDescent="0.25">
      <c r="A10" s="56">
        <v>9</v>
      </c>
      <c r="B10" s="41" t="s">
        <v>114</v>
      </c>
      <c r="C10" s="41" t="s">
        <v>431</v>
      </c>
      <c r="D10" s="41" t="s">
        <v>31</v>
      </c>
      <c r="E10" s="42"/>
      <c r="F10" s="41" t="s">
        <v>37</v>
      </c>
      <c r="G10" s="51" t="s">
        <v>301</v>
      </c>
      <c r="H10" s="51" t="s">
        <v>304</v>
      </c>
      <c r="I10" s="51"/>
      <c r="J10" s="31"/>
      <c r="L10" t="s">
        <v>61</v>
      </c>
      <c r="N10" t="s">
        <v>210</v>
      </c>
    </row>
    <row r="11" spans="1:16" ht="15.75" x14ac:dyDescent="0.25">
      <c r="A11" s="56">
        <v>10</v>
      </c>
      <c r="B11" s="41" t="s">
        <v>340</v>
      </c>
      <c r="C11" s="41" t="s">
        <v>256</v>
      </c>
      <c r="D11" s="41" t="s">
        <v>133</v>
      </c>
      <c r="E11" s="42" t="s">
        <v>316</v>
      </c>
      <c r="F11" s="41" t="s">
        <v>281</v>
      </c>
      <c r="G11" s="51" t="s">
        <v>323</v>
      </c>
      <c r="H11" s="51"/>
      <c r="I11" s="51"/>
      <c r="J11" s="31"/>
    </row>
    <row r="12" spans="1:16" ht="15.75" x14ac:dyDescent="0.25">
      <c r="A12" s="56">
        <v>11</v>
      </c>
      <c r="B12" s="41" t="s">
        <v>341</v>
      </c>
      <c r="C12" s="41" t="s">
        <v>256</v>
      </c>
      <c r="D12" s="41" t="s">
        <v>133</v>
      </c>
      <c r="E12" s="42" t="s">
        <v>316</v>
      </c>
      <c r="F12" s="41" t="s">
        <v>280</v>
      </c>
      <c r="G12" s="51" t="s">
        <v>323</v>
      </c>
      <c r="H12" s="51" t="s">
        <v>342</v>
      </c>
      <c r="I12" s="51"/>
      <c r="J12" s="31"/>
      <c r="L12" s="24"/>
      <c r="M12" s="24"/>
      <c r="N12" s="24"/>
      <c r="O12" s="24"/>
      <c r="P12" s="33">
        <f>58/181</f>
        <v>0.32044198895027626</v>
      </c>
    </row>
    <row r="13" spans="1:16" ht="15.75" x14ac:dyDescent="0.25">
      <c r="A13" s="56">
        <v>12</v>
      </c>
      <c r="B13" s="41" t="s">
        <v>237</v>
      </c>
      <c r="C13" s="41" t="s">
        <v>256</v>
      </c>
      <c r="D13" s="41" t="s">
        <v>133</v>
      </c>
      <c r="E13" s="42" t="s">
        <v>316</v>
      </c>
      <c r="F13" s="41" t="s">
        <v>24</v>
      </c>
      <c r="G13" s="51" t="s">
        <v>301</v>
      </c>
      <c r="H13" s="51" t="s">
        <v>375</v>
      </c>
      <c r="I13" s="51"/>
      <c r="J13" s="31"/>
      <c r="L13" s="24"/>
      <c r="M13" s="24"/>
      <c r="N13" s="24"/>
      <c r="O13" s="24"/>
      <c r="P13" s="33">
        <f>48/181</f>
        <v>0.26519337016574585</v>
      </c>
    </row>
    <row r="14" spans="1:16" ht="15.75" x14ac:dyDescent="0.25">
      <c r="A14" s="56">
        <v>13</v>
      </c>
      <c r="B14" s="41" t="s">
        <v>21</v>
      </c>
      <c r="C14" s="41" t="s">
        <v>168</v>
      </c>
      <c r="D14" s="41" t="s">
        <v>19</v>
      </c>
      <c r="E14" s="42" t="s">
        <v>312</v>
      </c>
      <c r="F14" s="41" t="s">
        <v>18</v>
      </c>
      <c r="G14" s="51" t="s">
        <v>309</v>
      </c>
      <c r="H14" s="51"/>
      <c r="I14" s="51"/>
      <c r="J14" s="31"/>
      <c r="L14" s="24"/>
      <c r="M14" s="24"/>
      <c r="N14" s="24"/>
      <c r="O14" s="24"/>
      <c r="P14" s="33">
        <f>12/181</f>
        <v>6.6298342541436461E-2</v>
      </c>
    </row>
    <row r="15" spans="1:16" ht="15.75" x14ac:dyDescent="0.25">
      <c r="A15" s="56">
        <v>14</v>
      </c>
      <c r="B15" s="41" t="s">
        <v>249</v>
      </c>
      <c r="C15" s="41" t="s">
        <v>168</v>
      </c>
      <c r="D15" s="41" t="s">
        <v>31</v>
      </c>
      <c r="E15" s="42" t="s">
        <v>349</v>
      </c>
      <c r="F15" s="41" t="s">
        <v>280</v>
      </c>
      <c r="G15" s="51" t="s">
        <v>348</v>
      </c>
      <c r="H15" s="51" t="s">
        <v>301</v>
      </c>
      <c r="I15" s="51"/>
      <c r="J15" s="31"/>
      <c r="L15" s="24"/>
      <c r="M15" s="24"/>
      <c r="N15" s="24"/>
      <c r="O15" s="24"/>
      <c r="P15" s="33">
        <f>11/181</f>
        <v>6.0773480662983423E-2</v>
      </c>
    </row>
    <row r="16" spans="1:16" ht="15.75" x14ac:dyDescent="0.25">
      <c r="A16" s="56">
        <v>15</v>
      </c>
      <c r="B16" s="41" t="s">
        <v>321</v>
      </c>
      <c r="C16" s="41" t="s">
        <v>322</v>
      </c>
      <c r="D16" s="41" t="s">
        <v>159</v>
      </c>
      <c r="E16" s="42"/>
      <c r="F16" s="41" t="s">
        <v>146</v>
      </c>
      <c r="G16" s="51" t="s">
        <v>301</v>
      </c>
      <c r="H16" s="51"/>
      <c r="I16" s="51"/>
      <c r="J16" s="31"/>
      <c r="L16" s="24"/>
      <c r="M16" s="24"/>
      <c r="N16" s="24"/>
      <c r="O16" s="24"/>
      <c r="P16" s="33">
        <f>9/181</f>
        <v>4.9723756906077346E-2</v>
      </c>
    </row>
    <row r="17" spans="1:16" ht="15.75" x14ac:dyDescent="0.25">
      <c r="A17" s="56">
        <v>16</v>
      </c>
      <c r="B17" s="41" t="s">
        <v>101</v>
      </c>
      <c r="C17" s="41" t="s">
        <v>353</v>
      </c>
      <c r="D17" s="41" t="s">
        <v>19</v>
      </c>
      <c r="E17" s="42" t="s">
        <v>354</v>
      </c>
      <c r="F17" s="41" t="s">
        <v>281</v>
      </c>
      <c r="G17" s="51" t="s">
        <v>301</v>
      </c>
      <c r="H17" s="51"/>
      <c r="I17" s="51"/>
      <c r="J17" s="31"/>
      <c r="L17" s="24"/>
      <c r="M17" s="24"/>
      <c r="N17" s="24"/>
      <c r="O17" s="24"/>
      <c r="P17" s="33">
        <f>6/181</f>
        <v>3.3149171270718231E-2</v>
      </c>
    </row>
    <row r="18" spans="1:16" ht="15.75" x14ac:dyDescent="0.25">
      <c r="A18" s="56">
        <v>17</v>
      </c>
      <c r="B18" s="41" t="s">
        <v>114</v>
      </c>
      <c r="C18" s="41" t="s">
        <v>419</v>
      </c>
      <c r="D18" s="41" t="s">
        <v>31</v>
      </c>
      <c r="E18" s="42" t="s">
        <v>420</v>
      </c>
      <c r="F18" s="41" t="s">
        <v>37</v>
      </c>
      <c r="G18" s="51" t="s">
        <v>309</v>
      </c>
      <c r="H18" s="51" t="s">
        <v>323</v>
      </c>
      <c r="I18" s="51"/>
      <c r="J18" s="31"/>
      <c r="L18" s="24"/>
      <c r="M18" s="24"/>
      <c r="N18" s="24"/>
      <c r="O18" s="24"/>
      <c r="P18" s="33">
        <f>5/181</f>
        <v>2.7624309392265192E-2</v>
      </c>
    </row>
    <row r="19" spans="1:16" ht="15.75" x14ac:dyDescent="0.25">
      <c r="A19" s="56">
        <v>18</v>
      </c>
      <c r="B19" s="41" t="s">
        <v>257</v>
      </c>
      <c r="C19" s="41" t="s">
        <v>275</v>
      </c>
      <c r="D19" s="41" t="s">
        <v>19</v>
      </c>
      <c r="E19" s="42" t="s">
        <v>311</v>
      </c>
      <c r="F19" s="41" t="s">
        <v>282</v>
      </c>
      <c r="G19" s="51" t="s">
        <v>310</v>
      </c>
      <c r="H19" s="51"/>
      <c r="I19" s="51"/>
      <c r="J19" s="31"/>
      <c r="L19" s="24"/>
      <c r="M19" s="24"/>
      <c r="N19" s="24"/>
      <c r="O19" s="24"/>
      <c r="P19" s="33">
        <f>5/181</f>
        <v>2.7624309392265192E-2</v>
      </c>
    </row>
    <row r="20" spans="1:16" ht="15.75" x14ac:dyDescent="0.25">
      <c r="A20" s="56">
        <v>19</v>
      </c>
      <c r="B20" s="41" t="s">
        <v>314</v>
      </c>
      <c r="C20" s="41" t="s">
        <v>315</v>
      </c>
      <c r="D20" s="41" t="s">
        <v>133</v>
      </c>
      <c r="E20" s="42" t="s">
        <v>316</v>
      </c>
      <c r="F20" s="41" t="s">
        <v>154</v>
      </c>
      <c r="G20" s="51" t="s">
        <v>301</v>
      </c>
      <c r="H20" s="51"/>
      <c r="I20" s="51"/>
      <c r="J20" s="31"/>
      <c r="L20" s="24"/>
      <c r="M20" s="24"/>
      <c r="N20" s="24"/>
      <c r="O20" s="24"/>
      <c r="P20" s="33">
        <f>2/181</f>
        <v>1.1049723756906077E-2</v>
      </c>
    </row>
    <row r="21" spans="1:16" ht="15.75" x14ac:dyDescent="0.25">
      <c r="A21" s="56">
        <v>20</v>
      </c>
      <c r="B21" s="41" t="s">
        <v>344</v>
      </c>
      <c r="C21" s="41" t="s">
        <v>345</v>
      </c>
      <c r="D21" s="41" t="s">
        <v>159</v>
      </c>
      <c r="E21" s="42"/>
      <c r="F21" s="41" t="s">
        <v>281</v>
      </c>
      <c r="G21" s="51" t="s">
        <v>301</v>
      </c>
      <c r="H21" s="51"/>
      <c r="I21" s="51"/>
      <c r="J21" s="31"/>
      <c r="L21" s="24"/>
      <c r="M21" s="24"/>
      <c r="N21" s="24"/>
      <c r="O21" s="24"/>
      <c r="P21" s="33">
        <v>1.1049723756906077E-2</v>
      </c>
    </row>
    <row r="22" spans="1:16" ht="15.75" x14ac:dyDescent="0.25">
      <c r="A22" s="56">
        <v>21</v>
      </c>
      <c r="B22" s="41" t="s">
        <v>417</v>
      </c>
      <c r="C22" s="41" t="s">
        <v>33</v>
      </c>
      <c r="D22" s="41" t="s">
        <v>159</v>
      </c>
      <c r="E22" s="42" t="s">
        <v>418</v>
      </c>
      <c r="F22" s="41" t="s">
        <v>32</v>
      </c>
      <c r="G22" s="51" t="s">
        <v>301</v>
      </c>
      <c r="H22" s="51" t="s">
        <v>310</v>
      </c>
      <c r="I22" s="51"/>
      <c r="J22" s="31"/>
      <c r="L22" s="24"/>
      <c r="M22" s="24"/>
      <c r="N22" s="24"/>
      <c r="O22" s="24"/>
      <c r="P22" s="24"/>
    </row>
    <row r="23" spans="1:16" ht="15.75" x14ac:dyDescent="0.25">
      <c r="A23" s="56">
        <v>22</v>
      </c>
      <c r="B23" s="41" t="s">
        <v>39</v>
      </c>
      <c r="C23" s="41" t="s">
        <v>128</v>
      </c>
      <c r="D23" s="41" t="s">
        <v>31</v>
      </c>
      <c r="E23" s="42" t="s">
        <v>432</v>
      </c>
      <c r="F23" s="41" t="s">
        <v>37</v>
      </c>
      <c r="G23" s="51" t="s">
        <v>301</v>
      </c>
      <c r="H23" s="51" t="s">
        <v>309</v>
      </c>
      <c r="I23" s="51"/>
      <c r="J23" s="31"/>
      <c r="L23" s="24"/>
      <c r="M23" s="24"/>
      <c r="N23" s="24"/>
      <c r="O23" s="24"/>
      <c r="P23" s="24"/>
    </row>
    <row r="24" spans="1:16" ht="15.75" x14ac:dyDescent="0.25">
      <c r="A24" s="56">
        <v>23</v>
      </c>
      <c r="B24" s="41" t="s">
        <v>258</v>
      </c>
      <c r="C24" s="41" t="s">
        <v>211</v>
      </c>
      <c r="D24" s="41" t="s">
        <v>201</v>
      </c>
      <c r="E24" s="42" t="s">
        <v>369</v>
      </c>
      <c r="F24" s="41" t="s">
        <v>28</v>
      </c>
      <c r="G24" s="51" t="s">
        <v>301</v>
      </c>
      <c r="H24" s="51" t="s">
        <v>310</v>
      </c>
      <c r="I24" s="51"/>
      <c r="J24" s="31"/>
      <c r="L24" s="24"/>
      <c r="M24" s="24"/>
      <c r="N24" s="24"/>
      <c r="O24" s="24"/>
      <c r="P24" s="24"/>
    </row>
    <row r="25" spans="1:16" ht="15.75" x14ac:dyDescent="0.25">
      <c r="A25" s="56">
        <v>24</v>
      </c>
      <c r="B25" s="41" t="s">
        <v>426</v>
      </c>
      <c r="C25" s="41" t="s">
        <v>427</v>
      </c>
      <c r="D25" s="41" t="s">
        <v>201</v>
      </c>
      <c r="E25" s="42" t="s">
        <v>428</v>
      </c>
      <c r="F25" s="41" t="s">
        <v>32</v>
      </c>
      <c r="G25" s="51" t="s">
        <v>309</v>
      </c>
      <c r="H25" s="51" t="s">
        <v>301</v>
      </c>
      <c r="I25" s="51"/>
      <c r="J25" s="31" t="s">
        <v>456</v>
      </c>
      <c r="L25" s="24"/>
      <c r="M25" s="24"/>
      <c r="N25" s="24"/>
      <c r="O25" s="24"/>
      <c r="P25" s="24"/>
    </row>
    <row r="26" spans="1:16" ht="15.75" x14ac:dyDescent="0.25">
      <c r="A26" s="56">
        <v>25</v>
      </c>
      <c r="B26" s="41" t="s">
        <v>119</v>
      </c>
      <c r="C26" s="41" t="s">
        <v>189</v>
      </c>
      <c r="D26" s="41" t="s">
        <v>159</v>
      </c>
      <c r="E26" s="42" t="s">
        <v>355</v>
      </c>
      <c r="F26" s="41" t="s">
        <v>281</v>
      </c>
      <c r="G26" s="51" t="s">
        <v>301</v>
      </c>
      <c r="H26" s="51" t="s">
        <v>310</v>
      </c>
      <c r="I26" s="51"/>
      <c r="J26" s="31"/>
      <c r="L26" s="24"/>
      <c r="M26" s="24"/>
      <c r="N26" s="24"/>
      <c r="O26" s="24"/>
      <c r="P26" s="24"/>
    </row>
    <row r="27" spans="1:16" ht="15.75" x14ac:dyDescent="0.25">
      <c r="A27" s="56">
        <v>26</v>
      </c>
      <c r="B27" s="41" t="s">
        <v>35</v>
      </c>
      <c r="C27" s="41" t="s">
        <v>189</v>
      </c>
      <c r="D27" s="41" t="s">
        <v>201</v>
      </c>
      <c r="E27" s="42" t="s">
        <v>396</v>
      </c>
      <c r="F27" s="41" t="s">
        <v>24</v>
      </c>
      <c r="G27" s="51" t="s">
        <v>301</v>
      </c>
      <c r="H27" s="51" t="s">
        <v>310</v>
      </c>
      <c r="I27" s="51"/>
      <c r="J27" s="31"/>
      <c r="L27" s="24"/>
      <c r="M27" s="24"/>
      <c r="N27" s="24"/>
      <c r="O27" s="24"/>
      <c r="P27" s="24"/>
    </row>
    <row r="28" spans="1:16" ht="15.75" x14ac:dyDescent="0.25">
      <c r="A28" s="56">
        <v>27</v>
      </c>
      <c r="B28" s="41" t="s">
        <v>23</v>
      </c>
      <c r="C28" s="41" t="s">
        <v>406</v>
      </c>
      <c r="D28" s="41" t="s">
        <v>133</v>
      </c>
      <c r="E28" s="42"/>
      <c r="F28" s="41" t="s">
        <v>37</v>
      </c>
      <c r="G28" s="51" t="s">
        <v>323</v>
      </c>
      <c r="H28" s="51" t="s">
        <v>342</v>
      </c>
      <c r="I28" s="51"/>
      <c r="J28" s="31"/>
      <c r="L28" s="24"/>
      <c r="M28" s="24"/>
      <c r="N28" s="24"/>
      <c r="O28" s="24"/>
      <c r="P28" s="24"/>
    </row>
    <row r="29" spans="1:16" ht="15.75" x14ac:dyDescent="0.25">
      <c r="A29" s="56">
        <v>28</v>
      </c>
      <c r="B29" s="41" t="s">
        <v>74</v>
      </c>
      <c r="C29" s="41" t="s">
        <v>218</v>
      </c>
      <c r="D29" s="41" t="s">
        <v>31</v>
      </c>
      <c r="E29" s="42" t="s">
        <v>335</v>
      </c>
      <c r="F29" s="41" t="s">
        <v>281</v>
      </c>
      <c r="G29" s="51" t="s">
        <v>301</v>
      </c>
      <c r="H29" s="51"/>
      <c r="I29" s="51"/>
      <c r="J29" s="31"/>
      <c r="L29" s="24"/>
      <c r="M29" s="24"/>
      <c r="N29" s="24"/>
      <c r="O29" s="24"/>
      <c r="P29" s="24"/>
    </row>
    <row r="30" spans="1:16" ht="15.75" x14ac:dyDescent="0.25">
      <c r="A30" s="56">
        <v>29</v>
      </c>
      <c r="B30" s="41" t="s">
        <v>233</v>
      </c>
      <c r="C30" s="41" t="s">
        <v>336</v>
      </c>
      <c r="D30" s="41" t="s">
        <v>31</v>
      </c>
      <c r="E30" s="42" t="s">
        <v>337</v>
      </c>
      <c r="F30" s="41" t="s">
        <v>280</v>
      </c>
      <c r="G30" s="51" t="s">
        <v>301</v>
      </c>
      <c r="H30" s="51" t="s">
        <v>309</v>
      </c>
      <c r="I30" s="51" t="s">
        <v>310</v>
      </c>
      <c r="J30" s="31"/>
      <c r="L30" s="24"/>
      <c r="M30" s="24"/>
      <c r="N30" s="24"/>
      <c r="O30" s="24"/>
      <c r="P30" s="24"/>
    </row>
    <row r="31" spans="1:16" ht="15.75" x14ac:dyDescent="0.25">
      <c r="A31" s="56">
        <v>30</v>
      </c>
      <c r="B31" s="41" t="s">
        <v>170</v>
      </c>
      <c r="C31" s="41" t="s">
        <v>382</v>
      </c>
      <c r="D31" s="41" t="s">
        <v>133</v>
      </c>
      <c r="E31" s="42" t="s">
        <v>383</v>
      </c>
      <c r="F31" s="41" t="s">
        <v>24</v>
      </c>
      <c r="G31" s="51" t="s">
        <v>309</v>
      </c>
      <c r="H31" s="51"/>
      <c r="I31" s="51"/>
      <c r="J31" s="31"/>
      <c r="L31" s="24"/>
      <c r="M31" s="24"/>
      <c r="N31" s="24"/>
      <c r="O31" s="24"/>
      <c r="P31" s="24"/>
    </row>
    <row r="32" spans="1:16" ht="15.75" x14ac:dyDescent="0.25">
      <c r="A32" s="56">
        <v>31</v>
      </c>
      <c r="B32" s="41" t="s">
        <v>73</v>
      </c>
      <c r="C32" s="41" t="s">
        <v>429</v>
      </c>
      <c r="D32" s="41" t="s">
        <v>31</v>
      </c>
      <c r="E32" s="42" t="s">
        <v>430</v>
      </c>
      <c r="F32" s="41" t="s">
        <v>37</v>
      </c>
      <c r="G32" s="51" t="s">
        <v>301</v>
      </c>
      <c r="H32" s="51" t="s">
        <v>310</v>
      </c>
      <c r="I32" s="51"/>
      <c r="J32" s="31"/>
      <c r="L32" s="24"/>
      <c r="M32" s="24"/>
      <c r="N32" s="24"/>
      <c r="O32" s="24"/>
      <c r="P32" s="24"/>
    </row>
    <row r="33" spans="1:16" ht="15.75" x14ac:dyDescent="0.25">
      <c r="A33" s="56">
        <v>32</v>
      </c>
      <c r="B33" s="41" t="s">
        <v>71</v>
      </c>
      <c r="C33" s="41" t="s">
        <v>373</v>
      </c>
      <c r="D33" s="41" t="s">
        <v>31</v>
      </c>
      <c r="E33" s="42" t="s">
        <v>374</v>
      </c>
      <c r="F33" s="41" t="s">
        <v>24</v>
      </c>
      <c r="G33" s="51" t="s">
        <v>309</v>
      </c>
      <c r="H33" s="51" t="s">
        <v>310</v>
      </c>
      <c r="I33" s="51" t="s">
        <v>301</v>
      </c>
      <c r="J33" s="31"/>
      <c r="L33" s="24"/>
      <c r="M33" s="24"/>
      <c r="N33" s="24"/>
      <c r="O33" s="24"/>
      <c r="P33" s="24"/>
    </row>
    <row r="34" spans="1:16" ht="15.75" x14ac:dyDescent="0.25">
      <c r="A34" s="56">
        <v>33</v>
      </c>
      <c r="B34" s="41" t="s">
        <v>103</v>
      </c>
      <c r="C34" s="41" t="s">
        <v>234</v>
      </c>
      <c r="D34" s="41" t="s">
        <v>19</v>
      </c>
      <c r="E34" s="42" t="s">
        <v>316</v>
      </c>
      <c r="F34" s="41" t="s">
        <v>280</v>
      </c>
      <c r="G34" s="51" t="s">
        <v>348</v>
      </c>
      <c r="H34" s="51"/>
      <c r="I34" s="51"/>
      <c r="J34" s="31"/>
    </row>
    <row r="35" spans="1:16" ht="15.75" x14ac:dyDescent="0.25">
      <c r="A35" s="56">
        <v>34</v>
      </c>
      <c r="B35" s="41" t="s">
        <v>233</v>
      </c>
      <c r="C35" s="41" t="s">
        <v>240</v>
      </c>
      <c r="D35" s="41" t="s">
        <v>19</v>
      </c>
      <c r="E35" s="42"/>
      <c r="F35" s="41" t="s">
        <v>32</v>
      </c>
      <c r="G35" s="51" t="s">
        <v>301</v>
      </c>
      <c r="H35" s="51"/>
      <c r="I35" s="51"/>
      <c r="J35" s="31"/>
    </row>
    <row r="36" spans="1:16" ht="15.75" x14ac:dyDescent="0.25">
      <c r="A36" s="56">
        <v>35</v>
      </c>
      <c r="B36" s="41" t="s">
        <v>235</v>
      </c>
      <c r="C36" s="41" t="s">
        <v>173</v>
      </c>
      <c r="D36" s="41" t="s">
        <v>159</v>
      </c>
      <c r="E36" s="42" t="s">
        <v>415</v>
      </c>
      <c r="F36" s="41" t="s">
        <v>37</v>
      </c>
      <c r="G36" s="51" t="s">
        <v>310</v>
      </c>
      <c r="H36" s="51" t="s">
        <v>301</v>
      </c>
      <c r="I36" s="51" t="s">
        <v>309</v>
      </c>
      <c r="J36" s="31"/>
    </row>
    <row r="37" spans="1:16" ht="15.75" x14ac:dyDescent="0.25">
      <c r="A37" s="56">
        <v>36</v>
      </c>
      <c r="B37" s="41" t="s">
        <v>91</v>
      </c>
      <c r="C37" s="41" t="s">
        <v>129</v>
      </c>
      <c r="D37" s="41" t="s">
        <v>201</v>
      </c>
      <c r="E37" s="42" t="s">
        <v>381</v>
      </c>
      <c r="F37" s="41" t="s">
        <v>24</v>
      </c>
      <c r="G37" s="51" t="s">
        <v>301</v>
      </c>
      <c r="H37" s="51"/>
      <c r="I37" s="51"/>
      <c r="J37" s="31"/>
    </row>
    <row r="38" spans="1:16" ht="15.75" x14ac:dyDescent="0.25">
      <c r="A38" s="56">
        <v>37</v>
      </c>
      <c r="B38" s="41" t="s">
        <v>42</v>
      </c>
      <c r="C38" s="41" t="s">
        <v>179</v>
      </c>
      <c r="D38" s="41" t="s">
        <v>19</v>
      </c>
      <c r="E38" s="42" t="s">
        <v>378</v>
      </c>
      <c r="F38" s="41" t="s">
        <v>28</v>
      </c>
      <c r="G38" s="51" t="s">
        <v>298</v>
      </c>
      <c r="H38" s="51"/>
      <c r="I38" s="51"/>
      <c r="J38" s="31"/>
      <c r="K38" s="12"/>
    </row>
    <row r="39" spans="1:16" ht="15.75" x14ac:dyDescent="0.25">
      <c r="A39" s="56">
        <v>38</v>
      </c>
      <c r="B39" s="41" t="s">
        <v>124</v>
      </c>
      <c r="C39" s="41" t="s">
        <v>179</v>
      </c>
      <c r="D39" s="41" t="s">
        <v>19</v>
      </c>
      <c r="E39" s="42" t="s">
        <v>409</v>
      </c>
      <c r="F39" s="41" t="s">
        <v>37</v>
      </c>
      <c r="G39" s="51" t="s">
        <v>309</v>
      </c>
      <c r="H39" s="51"/>
      <c r="I39" s="51"/>
      <c r="J39" s="31"/>
    </row>
    <row r="40" spans="1:16" ht="15.75" x14ac:dyDescent="0.25">
      <c r="A40" s="56">
        <v>39</v>
      </c>
      <c r="B40" s="41" t="s">
        <v>124</v>
      </c>
      <c r="C40" s="41" t="s">
        <v>390</v>
      </c>
      <c r="D40" s="41" t="s">
        <v>31</v>
      </c>
      <c r="E40" s="42" t="s">
        <v>391</v>
      </c>
      <c r="F40" s="41" t="s">
        <v>24</v>
      </c>
      <c r="G40" s="51" t="s">
        <v>309</v>
      </c>
      <c r="H40" s="51" t="s">
        <v>310</v>
      </c>
      <c r="I40" s="51" t="s">
        <v>301</v>
      </c>
      <c r="J40" s="31"/>
    </row>
    <row r="41" spans="1:16" ht="15.75" x14ac:dyDescent="0.25">
      <c r="A41" s="56">
        <v>40</v>
      </c>
      <c r="B41" s="41" t="s">
        <v>78</v>
      </c>
      <c r="C41" s="41" t="s">
        <v>77</v>
      </c>
      <c r="D41" s="41" t="s">
        <v>133</v>
      </c>
      <c r="E41" s="42" t="s">
        <v>316</v>
      </c>
      <c r="F41" s="41" t="s">
        <v>28</v>
      </c>
      <c r="G41" s="51" t="s">
        <v>301</v>
      </c>
      <c r="H41" s="51" t="s">
        <v>310</v>
      </c>
      <c r="I41" s="51"/>
      <c r="J41" s="31"/>
    </row>
    <row r="42" spans="1:16" ht="15.75" x14ac:dyDescent="0.25">
      <c r="A42" s="56">
        <v>41</v>
      </c>
      <c r="B42" s="41" t="s">
        <v>76</v>
      </c>
      <c r="C42" s="41" t="s">
        <v>77</v>
      </c>
      <c r="D42" s="41" t="s">
        <v>133</v>
      </c>
      <c r="E42" s="42" t="s">
        <v>316</v>
      </c>
      <c r="F42" s="41" t="s">
        <v>37</v>
      </c>
      <c r="G42" s="51" t="s">
        <v>323</v>
      </c>
      <c r="H42" s="51" t="s">
        <v>301</v>
      </c>
      <c r="I42" s="51"/>
      <c r="J42" s="31"/>
    </row>
    <row r="43" spans="1:16" ht="15.75" x14ac:dyDescent="0.25">
      <c r="A43" s="56">
        <v>42</v>
      </c>
      <c r="B43" s="41" t="s">
        <v>105</v>
      </c>
      <c r="C43" s="41" t="s">
        <v>55</v>
      </c>
      <c r="D43" s="41" t="s">
        <v>295</v>
      </c>
      <c r="E43" s="42" t="s">
        <v>297</v>
      </c>
      <c r="F43" s="41" t="s">
        <v>106</v>
      </c>
      <c r="G43" s="51" t="s">
        <v>296</v>
      </c>
      <c r="H43" s="51"/>
      <c r="I43" s="51"/>
      <c r="J43" s="31"/>
    </row>
    <row r="44" spans="1:16" ht="15.75" x14ac:dyDescent="0.25">
      <c r="A44" s="56">
        <v>43</v>
      </c>
      <c r="B44" s="41" t="s">
        <v>97</v>
      </c>
      <c r="C44" s="41" t="s">
        <v>181</v>
      </c>
      <c r="D44" s="41" t="s">
        <v>326</v>
      </c>
      <c r="E44" s="42"/>
      <c r="F44" s="41" t="s">
        <v>66</v>
      </c>
      <c r="G44" s="51" t="s">
        <v>301</v>
      </c>
      <c r="H44" s="51" t="s">
        <v>310</v>
      </c>
      <c r="I44" s="51"/>
      <c r="J44" s="31"/>
    </row>
    <row r="45" spans="1:16" ht="15.75" x14ac:dyDescent="0.25">
      <c r="A45" s="56">
        <v>44</v>
      </c>
      <c r="B45" s="41" t="s">
        <v>38</v>
      </c>
      <c r="C45" s="41" t="s">
        <v>267</v>
      </c>
      <c r="D45" s="41" t="s">
        <v>133</v>
      </c>
      <c r="E45" s="42" t="s">
        <v>339</v>
      </c>
      <c r="F45" s="41" t="s">
        <v>281</v>
      </c>
      <c r="G45" s="51" t="s">
        <v>301</v>
      </c>
      <c r="H45" s="51"/>
      <c r="I45" s="51"/>
      <c r="J45" s="31"/>
      <c r="K45" s="12"/>
    </row>
    <row r="46" spans="1:16" ht="15.75" x14ac:dyDescent="0.25">
      <c r="A46" s="56">
        <v>45</v>
      </c>
      <c r="B46" s="41" t="s">
        <v>94</v>
      </c>
      <c r="C46" s="41" t="s">
        <v>221</v>
      </c>
      <c r="D46" s="41" t="s">
        <v>133</v>
      </c>
      <c r="E46" s="42" t="s">
        <v>316</v>
      </c>
      <c r="F46" s="41" t="s">
        <v>28</v>
      </c>
      <c r="G46" s="51" t="s">
        <v>309</v>
      </c>
      <c r="H46" s="51"/>
      <c r="I46" s="51"/>
      <c r="J46" s="31"/>
      <c r="K46" s="13"/>
    </row>
    <row r="47" spans="1:16" ht="15.75" x14ac:dyDescent="0.25">
      <c r="A47" s="56">
        <v>46</v>
      </c>
      <c r="B47" s="41" t="s">
        <v>394</v>
      </c>
      <c r="C47" s="41" t="s">
        <v>395</v>
      </c>
      <c r="D47" s="41" t="s">
        <v>201</v>
      </c>
      <c r="E47" s="42" t="s">
        <v>316</v>
      </c>
      <c r="F47" s="41" t="s">
        <v>24</v>
      </c>
      <c r="G47" s="51" t="s">
        <v>301</v>
      </c>
      <c r="H47" s="51"/>
      <c r="I47" s="51"/>
      <c r="J47" s="31"/>
      <c r="K47" s="12"/>
    </row>
    <row r="48" spans="1:16" ht="15.75" x14ac:dyDescent="0.25">
      <c r="A48" s="56">
        <v>47</v>
      </c>
      <c r="B48" s="41" t="s">
        <v>112</v>
      </c>
      <c r="C48" s="41" t="s">
        <v>113</v>
      </c>
      <c r="D48" s="41" t="s">
        <v>159</v>
      </c>
      <c r="E48" s="42"/>
      <c r="F48" s="41" t="s">
        <v>154</v>
      </c>
      <c r="G48" s="51" t="s">
        <v>298</v>
      </c>
      <c r="H48" s="51"/>
      <c r="I48" s="51"/>
      <c r="J48" s="31"/>
    </row>
    <row r="49" spans="1:10" ht="15.75" x14ac:dyDescent="0.25">
      <c r="A49" s="56">
        <v>48</v>
      </c>
      <c r="B49" s="41" t="s">
        <v>131</v>
      </c>
      <c r="C49" s="41" t="s">
        <v>410</v>
      </c>
      <c r="D49" s="41" t="s">
        <v>133</v>
      </c>
      <c r="E49" s="42" t="s">
        <v>411</v>
      </c>
      <c r="F49" s="41" t="s">
        <v>32</v>
      </c>
      <c r="G49" s="51" t="s">
        <v>309</v>
      </c>
      <c r="H49" s="51" t="s">
        <v>304</v>
      </c>
      <c r="I49" s="51"/>
      <c r="J49" s="31"/>
    </row>
    <row r="50" spans="1:10" ht="15.75" x14ac:dyDescent="0.25">
      <c r="A50" s="56">
        <v>49</v>
      </c>
      <c r="B50" s="41" t="s">
        <v>21</v>
      </c>
      <c r="C50" s="41" t="s">
        <v>111</v>
      </c>
      <c r="D50" s="41" t="s">
        <v>19</v>
      </c>
      <c r="E50" s="42" t="s">
        <v>371</v>
      </c>
      <c r="F50" s="41" t="s">
        <v>24</v>
      </c>
      <c r="G50" s="51" t="s">
        <v>298</v>
      </c>
      <c r="H50" s="51" t="s">
        <v>309</v>
      </c>
      <c r="I50" s="51"/>
      <c r="J50" s="31"/>
    </row>
    <row r="51" spans="1:10" ht="15.75" x14ac:dyDescent="0.25">
      <c r="A51" s="56">
        <v>50</v>
      </c>
      <c r="B51" s="41" t="s">
        <v>217</v>
      </c>
      <c r="C51" s="41" t="s">
        <v>111</v>
      </c>
      <c r="D51" s="41" t="s">
        <v>19</v>
      </c>
      <c r="E51" s="42" t="s">
        <v>408</v>
      </c>
      <c r="F51" s="41" t="s">
        <v>32</v>
      </c>
      <c r="G51" s="51" t="s">
        <v>310</v>
      </c>
      <c r="H51" s="51" t="s">
        <v>309</v>
      </c>
      <c r="I51" s="51"/>
      <c r="J51" s="31"/>
    </row>
    <row r="52" spans="1:10" ht="15.75" x14ac:dyDescent="0.25">
      <c r="A52" s="56">
        <v>51</v>
      </c>
      <c r="B52" s="41" t="s">
        <v>99</v>
      </c>
      <c r="C52" s="41" t="s">
        <v>95</v>
      </c>
      <c r="D52" s="41" t="s">
        <v>133</v>
      </c>
      <c r="E52" s="42" t="s">
        <v>316</v>
      </c>
      <c r="F52" s="41" t="s">
        <v>280</v>
      </c>
      <c r="G52" s="51" t="s">
        <v>323</v>
      </c>
      <c r="H52" s="51"/>
      <c r="I52" s="51"/>
      <c r="J52" s="31"/>
    </row>
    <row r="53" spans="1:10" ht="15.75" x14ac:dyDescent="0.25">
      <c r="A53" s="56">
        <v>52</v>
      </c>
      <c r="B53" s="41" t="s">
        <v>386</v>
      </c>
      <c r="C53" s="41" t="s">
        <v>387</v>
      </c>
      <c r="D53" s="41" t="s">
        <v>133</v>
      </c>
      <c r="E53" s="42" t="s">
        <v>316</v>
      </c>
      <c r="F53" s="41" t="s">
        <v>24</v>
      </c>
      <c r="G53" s="51" t="s">
        <v>301</v>
      </c>
      <c r="H53" s="51"/>
      <c r="I53" s="51"/>
      <c r="J53" s="31"/>
    </row>
    <row r="54" spans="1:10" ht="15.75" x14ac:dyDescent="0.25">
      <c r="A54" s="56">
        <v>53</v>
      </c>
      <c r="B54" s="41" t="s">
        <v>222</v>
      </c>
      <c r="C54" s="41" t="s">
        <v>172</v>
      </c>
      <c r="D54" s="41" t="s">
        <v>19</v>
      </c>
      <c r="E54" s="42" t="s">
        <v>316</v>
      </c>
      <c r="F54" s="41" t="s">
        <v>18</v>
      </c>
      <c r="G54" s="51" t="s">
        <v>301</v>
      </c>
      <c r="H54" s="51"/>
      <c r="I54" s="51"/>
      <c r="J54" s="31"/>
    </row>
    <row r="55" spans="1:10" ht="15.75" x14ac:dyDescent="0.25">
      <c r="A55" s="56">
        <v>54</v>
      </c>
      <c r="B55" s="41" t="s">
        <v>330</v>
      </c>
      <c r="C55" s="41" t="s">
        <v>331</v>
      </c>
      <c r="D55" s="41" t="s">
        <v>201</v>
      </c>
      <c r="E55" s="42" t="s">
        <v>332</v>
      </c>
      <c r="F55" s="41" t="s">
        <v>151</v>
      </c>
      <c r="G55" s="51" t="s">
        <v>301</v>
      </c>
      <c r="H55" s="51"/>
      <c r="I55" s="51"/>
      <c r="J55" s="31"/>
    </row>
    <row r="56" spans="1:10" ht="15.75" x14ac:dyDescent="0.25">
      <c r="A56" s="56">
        <v>55</v>
      </c>
      <c r="B56" s="41" t="s">
        <v>360</v>
      </c>
      <c r="C56" s="41" t="s">
        <v>331</v>
      </c>
      <c r="D56" s="41" t="s">
        <v>201</v>
      </c>
      <c r="E56" s="42" t="s">
        <v>361</v>
      </c>
      <c r="F56" s="41" t="s">
        <v>280</v>
      </c>
      <c r="G56" s="51" t="s">
        <v>301</v>
      </c>
      <c r="H56" s="51"/>
      <c r="I56" s="51"/>
      <c r="J56" s="31"/>
    </row>
    <row r="57" spans="1:10" ht="15.75" x14ac:dyDescent="0.25">
      <c r="A57" s="56">
        <v>56</v>
      </c>
      <c r="B57" s="41" t="s">
        <v>388</v>
      </c>
      <c r="C57" s="41" t="s">
        <v>389</v>
      </c>
      <c r="D57" s="41" t="s">
        <v>133</v>
      </c>
      <c r="E57" s="42" t="s">
        <v>316</v>
      </c>
      <c r="F57" s="41" t="s">
        <v>24</v>
      </c>
      <c r="G57" s="51" t="s">
        <v>301</v>
      </c>
      <c r="H57" s="51"/>
      <c r="I57" s="51"/>
      <c r="J57" s="31"/>
    </row>
    <row r="58" spans="1:10" ht="15.75" x14ac:dyDescent="0.25">
      <c r="A58" s="56">
        <v>57</v>
      </c>
      <c r="B58" s="41" t="s">
        <v>52</v>
      </c>
      <c r="C58" s="41" t="s">
        <v>238</v>
      </c>
      <c r="D58" s="41" t="s">
        <v>133</v>
      </c>
      <c r="E58" s="42" t="s">
        <v>407</v>
      </c>
      <c r="F58" s="41" t="s">
        <v>32</v>
      </c>
      <c r="G58" s="51" t="s">
        <v>301</v>
      </c>
      <c r="H58" s="51"/>
      <c r="I58" s="51"/>
      <c r="J58" s="31"/>
    </row>
    <row r="59" spans="1:10" ht="15.75" x14ac:dyDescent="0.25">
      <c r="A59" s="56">
        <v>58</v>
      </c>
      <c r="B59" s="41" t="s">
        <v>273</v>
      </c>
      <c r="C59" s="41" t="s">
        <v>247</v>
      </c>
      <c r="D59" s="41" t="s">
        <v>31</v>
      </c>
      <c r="E59" s="42" t="s">
        <v>365</v>
      </c>
      <c r="F59" s="41" t="s">
        <v>24</v>
      </c>
      <c r="G59" s="51" t="s">
        <v>301</v>
      </c>
      <c r="H59" s="51"/>
      <c r="I59" s="51"/>
      <c r="J59" s="31"/>
    </row>
    <row r="60" spans="1:10" ht="15.75" x14ac:dyDescent="0.25">
      <c r="A60" s="56">
        <v>59</v>
      </c>
      <c r="B60" s="41" t="s">
        <v>403</v>
      </c>
      <c r="C60" s="41" t="s">
        <v>404</v>
      </c>
      <c r="D60" s="41" t="s">
        <v>133</v>
      </c>
      <c r="E60" s="42" t="s">
        <v>405</v>
      </c>
      <c r="F60" s="41" t="s">
        <v>28</v>
      </c>
      <c r="G60" s="51" t="s">
        <v>301</v>
      </c>
      <c r="H60" s="51"/>
      <c r="I60" s="51"/>
      <c r="J60" s="31"/>
    </row>
    <row r="61" spans="1:10" ht="15.75" x14ac:dyDescent="0.25">
      <c r="A61" s="56">
        <v>60</v>
      </c>
      <c r="B61" s="41" t="s">
        <v>366</v>
      </c>
      <c r="C61" s="41" t="s">
        <v>367</v>
      </c>
      <c r="D61" s="41" t="s">
        <v>133</v>
      </c>
      <c r="E61" s="42" t="s">
        <v>368</v>
      </c>
      <c r="F61" s="41" t="s">
        <v>28</v>
      </c>
      <c r="G61" s="51" t="s">
        <v>301</v>
      </c>
      <c r="H61" s="51"/>
      <c r="I61" s="51"/>
      <c r="J61" s="31"/>
    </row>
    <row r="62" spans="1:10" ht="15.75" x14ac:dyDescent="0.25">
      <c r="A62" s="56">
        <v>61</v>
      </c>
      <c r="B62" s="41" t="s">
        <v>358</v>
      </c>
      <c r="C62" s="41" t="s">
        <v>359</v>
      </c>
      <c r="D62" s="41" t="s">
        <v>159</v>
      </c>
      <c r="E62" s="42"/>
      <c r="F62" s="41" t="s">
        <v>281</v>
      </c>
      <c r="G62" s="51" t="s">
        <v>301</v>
      </c>
      <c r="H62" s="51"/>
      <c r="I62" s="51"/>
      <c r="J62" s="31"/>
    </row>
    <row r="63" spans="1:10" ht="15.75" x14ac:dyDescent="0.25">
      <c r="A63" s="56">
        <v>62</v>
      </c>
      <c r="B63" s="41" t="s">
        <v>62</v>
      </c>
      <c r="C63" s="41" t="s">
        <v>91</v>
      </c>
      <c r="D63" s="41" t="s">
        <v>19</v>
      </c>
      <c r="E63" s="42"/>
      <c r="F63" s="41" t="s">
        <v>66</v>
      </c>
      <c r="G63" s="51" t="s">
        <v>309</v>
      </c>
      <c r="H63" s="51"/>
      <c r="I63" s="51"/>
      <c r="J63" s="31"/>
    </row>
    <row r="64" spans="1:10" ht="15.75" x14ac:dyDescent="0.25">
      <c r="A64" s="56">
        <v>63</v>
      </c>
      <c r="B64" s="41" t="s">
        <v>264</v>
      </c>
      <c r="C64" s="41" t="s">
        <v>265</v>
      </c>
      <c r="D64" s="41" t="s">
        <v>133</v>
      </c>
      <c r="E64" s="42"/>
      <c r="F64" s="41" t="s">
        <v>146</v>
      </c>
      <c r="G64" s="51" t="s">
        <v>323</v>
      </c>
      <c r="H64" s="51"/>
      <c r="I64" s="51"/>
      <c r="J64" s="31"/>
    </row>
    <row r="65" spans="1:12" ht="15.75" x14ac:dyDescent="0.25">
      <c r="A65" s="56">
        <v>64</v>
      </c>
      <c r="B65" s="41" t="s">
        <v>187</v>
      </c>
      <c r="C65" s="41" t="s">
        <v>188</v>
      </c>
      <c r="D65" s="41" t="s">
        <v>31</v>
      </c>
      <c r="E65" s="42" t="s">
        <v>416</v>
      </c>
      <c r="F65" s="41" t="s">
        <v>37</v>
      </c>
      <c r="G65" s="51" t="s">
        <v>301</v>
      </c>
      <c r="H65" s="51" t="s">
        <v>310</v>
      </c>
      <c r="I65" s="51" t="s">
        <v>482</v>
      </c>
      <c r="J65" s="31"/>
    </row>
    <row r="66" spans="1:12" ht="15.75" x14ac:dyDescent="0.25">
      <c r="A66" s="56">
        <v>65</v>
      </c>
      <c r="B66" s="41" t="s">
        <v>433</v>
      </c>
      <c r="C66" s="41" t="s">
        <v>269</v>
      </c>
      <c r="D66" s="41" t="s">
        <v>19</v>
      </c>
      <c r="E66" s="42">
        <v>3793322</v>
      </c>
      <c r="F66" s="41" t="s">
        <v>37</v>
      </c>
      <c r="G66" s="51" t="s">
        <v>301</v>
      </c>
      <c r="H66" s="51" t="s">
        <v>309</v>
      </c>
      <c r="I66" s="51" t="s">
        <v>310</v>
      </c>
      <c r="J66" s="31"/>
    </row>
    <row r="67" spans="1:12" ht="15.75" x14ac:dyDescent="0.25">
      <c r="A67" s="56">
        <v>66</v>
      </c>
      <c r="B67" s="41" t="s">
        <v>299</v>
      </c>
      <c r="C67" s="41" t="s">
        <v>300</v>
      </c>
      <c r="D67" s="41" t="s">
        <v>19</v>
      </c>
      <c r="E67" s="42" t="s">
        <v>302</v>
      </c>
      <c r="F67" s="41" t="s">
        <v>7</v>
      </c>
      <c r="G67" s="51" t="s">
        <v>301</v>
      </c>
      <c r="H67" s="51"/>
      <c r="I67" s="51"/>
      <c r="J67" s="31"/>
    </row>
    <row r="68" spans="1:12" ht="15.75" x14ac:dyDescent="0.25">
      <c r="A68" s="56">
        <v>67</v>
      </c>
      <c r="B68" s="41" t="s">
        <v>270</v>
      </c>
      <c r="C68" s="41" t="s">
        <v>266</v>
      </c>
      <c r="D68" s="41" t="s">
        <v>133</v>
      </c>
      <c r="E68" s="42" t="s">
        <v>333</v>
      </c>
      <c r="F68" s="41" t="s">
        <v>151</v>
      </c>
      <c r="G68" s="51" t="s">
        <v>313</v>
      </c>
      <c r="H68" s="51" t="s">
        <v>309</v>
      </c>
      <c r="I68" s="51" t="s">
        <v>307</v>
      </c>
      <c r="J68" s="31"/>
    </row>
    <row r="69" spans="1:12" ht="15.75" x14ac:dyDescent="0.25">
      <c r="A69" s="56">
        <v>68</v>
      </c>
      <c r="B69" s="41" t="s">
        <v>272</v>
      </c>
      <c r="C69" s="41" t="s">
        <v>182</v>
      </c>
      <c r="D69" s="41" t="s">
        <v>19</v>
      </c>
      <c r="E69" s="42" t="s">
        <v>316</v>
      </c>
      <c r="F69" s="41" t="s">
        <v>280</v>
      </c>
      <c r="G69" s="51" t="s">
        <v>301</v>
      </c>
      <c r="H69" s="51"/>
      <c r="I69" s="51"/>
      <c r="J69" s="31"/>
    </row>
    <row r="70" spans="1:12" ht="15.75" x14ac:dyDescent="0.25">
      <c r="A70" s="56">
        <v>69</v>
      </c>
      <c r="B70" s="41" t="s">
        <v>174</v>
      </c>
      <c r="C70" s="41" t="s">
        <v>45</v>
      </c>
      <c r="D70" s="41" t="s">
        <v>133</v>
      </c>
      <c r="E70" s="42" t="s">
        <v>352</v>
      </c>
      <c r="F70" s="41" t="s">
        <v>281</v>
      </c>
      <c r="G70" s="51" t="s">
        <v>301</v>
      </c>
      <c r="H70" s="51"/>
      <c r="I70" s="51"/>
      <c r="J70" s="31"/>
      <c r="K70" s="12"/>
    </row>
    <row r="71" spans="1:12" ht="15.75" x14ac:dyDescent="0.25">
      <c r="A71" s="56">
        <v>70</v>
      </c>
      <c r="B71" s="41" t="s">
        <v>94</v>
      </c>
      <c r="C71" s="41" t="s">
        <v>45</v>
      </c>
      <c r="D71" s="41" t="s">
        <v>201</v>
      </c>
      <c r="E71" s="42" t="s">
        <v>316</v>
      </c>
      <c r="F71" s="41" t="s">
        <v>28</v>
      </c>
      <c r="G71" s="51" t="s">
        <v>301</v>
      </c>
      <c r="H71" s="51" t="s">
        <v>304</v>
      </c>
      <c r="I71" s="51" t="s">
        <v>320</v>
      </c>
      <c r="J71" s="31"/>
      <c r="K71" s="13"/>
    </row>
    <row r="72" spans="1:12" ht="15.75" x14ac:dyDescent="0.25">
      <c r="A72" s="56">
        <v>71</v>
      </c>
      <c r="B72" s="41" t="s">
        <v>58</v>
      </c>
      <c r="C72" s="41" t="s">
        <v>423</v>
      </c>
      <c r="D72" s="41" t="s">
        <v>133</v>
      </c>
      <c r="E72" s="42" t="s">
        <v>424</v>
      </c>
      <c r="F72" s="41" t="s">
        <v>32</v>
      </c>
      <c r="G72" s="51" t="s">
        <v>301</v>
      </c>
      <c r="H72" s="51" t="s">
        <v>310</v>
      </c>
      <c r="I72" s="51"/>
      <c r="J72" s="31"/>
      <c r="K72" s="12"/>
    </row>
    <row r="73" spans="1:12" ht="15.75" x14ac:dyDescent="0.25">
      <c r="A73" s="56">
        <v>72</v>
      </c>
      <c r="B73" s="41" t="s">
        <v>384</v>
      </c>
      <c r="C73" s="41" t="s">
        <v>385</v>
      </c>
      <c r="D73" s="41" t="s">
        <v>159</v>
      </c>
      <c r="E73" s="42"/>
      <c r="F73" s="41" t="s">
        <v>24</v>
      </c>
      <c r="G73" s="51" t="s">
        <v>301</v>
      </c>
      <c r="H73" s="51"/>
      <c r="I73" s="51"/>
      <c r="J73" s="31"/>
      <c r="K73" s="12"/>
    </row>
    <row r="74" spans="1:12" s="40" customFormat="1" ht="15.75" x14ac:dyDescent="0.25">
      <c r="A74" s="56">
        <v>73</v>
      </c>
      <c r="B74" s="32" t="s">
        <v>40</v>
      </c>
      <c r="C74" s="32" t="s">
        <v>72</v>
      </c>
      <c r="D74" s="41" t="s">
        <v>19</v>
      </c>
      <c r="E74" s="35">
        <v>3668315</v>
      </c>
      <c r="F74" s="37" t="s">
        <v>92</v>
      </c>
      <c r="G74" s="51" t="s">
        <v>455</v>
      </c>
      <c r="H74" s="51"/>
      <c r="I74" s="51"/>
      <c r="J74" s="31"/>
      <c r="K74" s="37"/>
    </row>
    <row r="75" spans="1:12" s="40" customFormat="1" ht="15.75" x14ac:dyDescent="0.25">
      <c r="A75" s="56">
        <v>74</v>
      </c>
      <c r="B75" s="32" t="s">
        <v>98</v>
      </c>
      <c r="C75" s="32" t="s">
        <v>215</v>
      </c>
      <c r="D75" s="41" t="s">
        <v>19</v>
      </c>
      <c r="E75" s="35">
        <v>3374475</v>
      </c>
      <c r="F75" s="37" t="s">
        <v>61</v>
      </c>
      <c r="G75" s="51" t="s">
        <v>455</v>
      </c>
      <c r="H75" s="51"/>
      <c r="I75" s="51"/>
      <c r="J75" s="31"/>
      <c r="K75" s="37"/>
    </row>
    <row r="76" spans="1:12" s="34" customFormat="1" ht="15.75" x14ac:dyDescent="0.25">
      <c r="A76" s="56">
        <v>400</v>
      </c>
      <c r="B76" s="40" t="s">
        <v>392</v>
      </c>
      <c r="C76" s="40" t="s">
        <v>393</v>
      </c>
      <c r="D76" s="41" t="s">
        <v>133</v>
      </c>
      <c r="E76" s="40" t="s">
        <v>316</v>
      </c>
      <c r="F76" s="40" t="s">
        <v>28</v>
      </c>
      <c r="G76" s="41" t="s">
        <v>342</v>
      </c>
      <c r="H76" s="41" t="s">
        <v>375</v>
      </c>
      <c r="I76" s="41"/>
      <c r="J76" s="31"/>
    </row>
    <row r="77" spans="1:12" ht="15.75" x14ac:dyDescent="0.25">
      <c r="A77" s="56">
        <v>401</v>
      </c>
      <c r="B77" s="40" t="s">
        <v>169</v>
      </c>
      <c r="C77" s="40" t="s">
        <v>363</v>
      </c>
      <c r="D77" s="40" t="s">
        <v>159</v>
      </c>
      <c r="E77" s="40"/>
      <c r="F77" s="40" t="s">
        <v>280</v>
      </c>
      <c r="G77" s="41" t="s">
        <v>320</v>
      </c>
      <c r="H77" s="41"/>
      <c r="I77" s="41"/>
      <c r="J77" s="15"/>
    </row>
    <row r="78" spans="1:12" ht="15.75" x14ac:dyDescent="0.25">
      <c r="A78" s="56">
        <v>402</v>
      </c>
      <c r="B78" s="40" t="s">
        <v>440</v>
      </c>
      <c r="C78" s="40" t="s">
        <v>441</v>
      </c>
      <c r="D78" s="41" t="s">
        <v>159</v>
      </c>
      <c r="E78" s="40"/>
      <c r="F78" s="40" t="s">
        <v>34</v>
      </c>
      <c r="G78" s="38" t="s">
        <v>452</v>
      </c>
      <c r="H78" s="38"/>
      <c r="I78" s="41"/>
      <c r="J78" s="15"/>
      <c r="L78" s="40"/>
    </row>
    <row r="79" spans="1:12" ht="15.75" x14ac:dyDescent="0.25">
      <c r="A79" s="56">
        <v>403</v>
      </c>
      <c r="B79" s="40" t="s">
        <v>442</v>
      </c>
      <c r="C79" s="40" t="s">
        <v>443</v>
      </c>
      <c r="D79" s="41" t="s">
        <v>159</v>
      </c>
      <c r="E79" s="40"/>
      <c r="F79" s="40" t="s">
        <v>34</v>
      </c>
      <c r="G79" s="38" t="s">
        <v>452</v>
      </c>
      <c r="H79" s="38"/>
      <c r="I79" s="41"/>
      <c r="J79" s="15"/>
      <c r="L79" s="40"/>
    </row>
    <row r="80" spans="1:12" ht="15.75" x14ac:dyDescent="0.25">
      <c r="A80" s="56">
        <v>404</v>
      </c>
      <c r="B80" s="40" t="s">
        <v>437</v>
      </c>
      <c r="C80" s="40" t="s">
        <v>228</v>
      </c>
      <c r="D80" s="41" t="s">
        <v>133</v>
      </c>
      <c r="E80" s="40"/>
      <c r="F80" s="40" t="s">
        <v>34</v>
      </c>
      <c r="G80" s="38" t="s">
        <v>452</v>
      </c>
      <c r="H80" s="38"/>
      <c r="I80" s="41"/>
      <c r="J80" s="15"/>
      <c r="L80" s="40"/>
    </row>
    <row r="81" spans="1:14" s="20" customFormat="1" ht="15.75" x14ac:dyDescent="0.25">
      <c r="A81" s="56">
        <v>405</v>
      </c>
      <c r="B81" s="20" t="s">
        <v>233</v>
      </c>
      <c r="C81" s="20" t="s">
        <v>356</v>
      </c>
      <c r="D81" s="30" t="s">
        <v>201</v>
      </c>
      <c r="F81" s="20" t="s">
        <v>280</v>
      </c>
      <c r="G81" s="30" t="s">
        <v>301</v>
      </c>
      <c r="H81" s="30"/>
      <c r="I81" s="30"/>
      <c r="J81" s="57"/>
      <c r="N81" s="20" t="s">
        <v>453</v>
      </c>
    </row>
    <row r="82" spans="1:14" ht="15.75" x14ac:dyDescent="0.25">
      <c r="A82" s="56">
        <v>406</v>
      </c>
      <c r="B82" s="40" t="s">
        <v>435</v>
      </c>
      <c r="C82" s="40" t="s">
        <v>197</v>
      </c>
      <c r="D82" s="41" t="s">
        <v>19</v>
      </c>
      <c r="E82" s="40"/>
      <c r="F82" s="40" t="s">
        <v>37</v>
      </c>
      <c r="G82" s="41" t="s">
        <v>342</v>
      </c>
      <c r="H82" s="41"/>
      <c r="I82" s="41"/>
      <c r="J82" s="15"/>
      <c r="L82" s="40"/>
    </row>
    <row r="83" spans="1:14" ht="15.75" x14ac:dyDescent="0.25">
      <c r="A83" s="56">
        <v>407</v>
      </c>
      <c r="B83" s="40" t="s">
        <v>124</v>
      </c>
      <c r="C83" s="40" t="s">
        <v>306</v>
      </c>
      <c r="D83" s="40" t="s">
        <v>125</v>
      </c>
      <c r="E83" s="40" t="s">
        <v>308</v>
      </c>
      <c r="F83" s="40" t="s">
        <v>151</v>
      </c>
      <c r="G83" s="41" t="s">
        <v>307</v>
      </c>
      <c r="H83" s="41"/>
      <c r="I83" s="41"/>
      <c r="J83" s="15"/>
      <c r="L83" s="40"/>
    </row>
    <row r="84" spans="1:14" ht="15.75" x14ac:dyDescent="0.25">
      <c r="A84" s="56">
        <v>408</v>
      </c>
      <c r="B84" s="40" t="s">
        <v>180</v>
      </c>
      <c r="C84" s="40" t="s">
        <v>448</v>
      </c>
      <c r="D84" s="41" t="s">
        <v>133</v>
      </c>
      <c r="E84" s="40"/>
      <c r="F84" s="40" t="s">
        <v>25</v>
      </c>
      <c r="G84" s="38" t="s">
        <v>452</v>
      </c>
      <c r="H84" s="38"/>
      <c r="I84" s="41"/>
      <c r="J84" s="15"/>
      <c r="L84" s="40"/>
    </row>
    <row r="85" spans="1:14" ht="15.75" x14ac:dyDescent="0.25">
      <c r="A85" s="56">
        <v>409</v>
      </c>
      <c r="B85" s="40" t="s">
        <v>438</v>
      </c>
      <c r="C85" s="40" t="s">
        <v>439</v>
      </c>
      <c r="D85" s="41" t="s">
        <v>159</v>
      </c>
      <c r="E85" s="40"/>
      <c r="F85" s="40" t="s">
        <v>34</v>
      </c>
      <c r="G85" s="38" t="s">
        <v>452</v>
      </c>
      <c r="H85" s="38"/>
      <c r="I85" s="41"/>
      <c r="J85" s="15"/>
      <c r="L85" s="40"/>
    </row>
    <row r="86" spans="1:14" ht="15.75" x14ac:dyDescent="0.25">
      <c r="A86" s="56">
        <v>410</v>
      </c>
      <c r="B86" s="40" t="s">
        <v>87</v>
      </c>
      <c r="C86" s="40" t="s">
        <v>88</v>
      </c>
      <c r="D86" s="40" t="s">
        <v>327</v>
      </c>
      <c r="E86" s="40"/>
      <c r="F86" s="40" t="s">
        <v>18</v>
      </c>
      <c r="G86" s="41" t="s">
        <v>307</v>
      </c>
      <c r="H86" s="41"/>
      <c r="I86" s="41"/>
      <c r="J86" s="15"/>
      <c r="L86" s="40"/>
    </row>
    <row r="87" spans="1:14" ht="15.75" x14ac:dyDescent="0.25">
      <c r="A87" s="56">
        <v>411</v>
      </c>
      <c r="B87" s="40" t="s">
        <v>96</v>
      </c>
      <c r="C87" s="40" t="s">
        <v>421</v>
      </c>
      <c r="D87" s="40" t="s">
        <v>159</v>
      </c>
      <c r="E87" s="40"/>
      <c r="F87" s="40" t="s">
        <v>34</v>
      </c>
      <c r="G87" s="38" t="s">
        <v>452</v>
      </c>
      <c r="H87" s="38"/>
      <c r="I87" s="41"/>
      <c r="J87" s="15"/>
      <c r="L87" s="40"/>
    </row>
    <row r="88" spans="1:14" ht="15.75" x14ac:dyDescent="0.25">
      <c r="A88" s="56">
        <v>412</v>
      </c>
      <c r="B88" s="40" t="s">
        <v>93</v>
      </c>
      <c r="C88" s="40" t="s">
        <v>421</v>
      </c>
      <c r="D88" s="40" t="s">
        <v>159</v>
      </c>
      <c r="E88" s="40"/>
      <c r="F88" s="40" t="s">
        <v>37</v>
      </c>
      <c r="G88" s="41" t="s">
        <v>422</v>
      </c>
      <c r="H88" s="41"/>
      <c r="I88" s="41"/>
      <c r="J88" s="15"/>
      <c r="L88" s="40"/>
    </row>
    <row r="89" spans="1:14" ht="15.75" x14ac:dyDescent="0.25">
      <c r="A89" s="56">
        <v>413</v>
      </c>
      <c r="B89" s="40" t="s">
        <v>445</v>
      </c>
      <c r="C89" s="40" t="s">
        <v>225</v>
      </c>
      <c r="D89" s="40" t="s">
        <v>446</v>
      </c>
      <c r="E89" s="40"/>
      <c r="F89" s="40" t="s">
        <v>34</v>
      </c>
      <c r="G89" s="38" t="s">
        <v>452</v>
      </c>
      <c r="H89" s="38"/>
      <c r="I89" s="41"/>
      <c r="J89" s="15"/>
      <c r="L89" s="40"/>
    </row>
    <row r="90" spans="1:14" ht="15.75" x14ac:dyDescent="0.25">
      <c r="A90" s="56">
        <v>414</v>
      </c>
      <c r="B90" s="40" t="s">
        <v>52</v>
      </c>
      <c r="C90" s="40" t="s">
        <v>225</v>
      </c>
      <c r="D90" s="40" t="s">
        <v>159</v>
      </c>
      <c r="E90" s="40"/>
      <c r="F90" s="40" t="s">
        <v>34</v>
      </c>
      <c r="G90" s="38" t="s">
        <v>452</v>
      </c>
      <c r="H90" s="38"/>
      <c r="I90" s="41"/>
      <c r="L90" s="40"/>
    </row>
    <row r="91" spans="1:14" ht="15.75" x14ac:dyDescent="0.25">
      <c r="A91" s="56">
        <v>415</v>
      </c>
      <c r="B91" s="40" t="s">
        <v>190</v>
      </c>
      <c r="C91" s="40" t="s">
        <v>350</v>
      </c>
      <c r="D91" s="40" t="s">
        <v>351</v>
      </c>
      <c r="E91" s="40">
        <v>3491610</v>
      </c>
      <c r="F91" s="40" t="s">
        <v>280</v>
      </c>
      <c r="G91" s="41" t="s">
        <v>348</v>
      </c>
      <c r="H91" s="41"/>
      <c r="I91" s="41"/>
      <c r="L91" s="40"/>
    </row>
    <row r="92" spans="1:14" ht="15.75" x14ac:dyDescent="0.25">
      <c r="A92" s="56">
        <v>416</v>
      </c>
      <c r="B92" s="40" t="s">
        <v>16</v>
      </c>
      <c r="C92" s="40" t="s">
        <v>334</v>
      </c>
      <c r="D92" s="41" t="s">
        <v>201</v>
      </c>
      <c r="E92" s="40">
        <v>2992507</v>
      </c>
      <c r="F92" s="40" t="s">
        <v>150</v>
      </c>
      <c r="G92" s="40" t="s">
        <v>307</v>
      </c>
      <c r="H92" s="40"/>
      <c r="I92" s="40"/>
      <c r="L92" s="40"/>
    </row>
    <row r="93" spans="1:14" ht="15.75" x14ac:dyDescent="0.25">
      <c r="A93" s="56">
        <v>417</v>
      </c>
      <c r="B93" s="40" t="s">
        <v>376</v>
      </c>
      <c r="C93" s="40" t="s">
        <v>377</v>
      </c>
      <c r="D93" s="41" t="s">
        <v>133</v>
      </c>
      <c r="E93" s="40"/>
      <c r="F93" s="40" t="s">
        <v>28</v>
      </c>
      <c r="G93" s="40" t="s">
        <v>307</v>
      </c>
      <c r="H93" s="40" t="s">
        <v>320</v>
      </c>
      <c r="I93" s="40"/>
      <c r="L93" s="40"/>
    </row>
    <row r="94" spans="1:14" ht="15.75" x14ac:dyDescent="0.25">
      <c r="A94" s="56">
        <v>418</v>
      </c>
      <c r="B94" s="40" t="s">
        <v>317</v>
      </c>
      <c r="C94" s="40" t="s">
        <v>318</v>
      </c>
      <c r="D94" s="40" t="s">
        <v>319</v>
      </c>
      <c r="E94" s="40"/>
      <c r="F94" s="40" t="s">
        <v>282</v>
      </c>
      <c r="G94" s="40" t="s">
        <v>320</v>
      </c>
      <c r="H94" s="40"/>
      <c r="I94" s="40"/>
      <c r="L94" s="40"/>
    </row>
    <row r="95" spans="1:14" ht="15.75" x14ac:dyDescent="0.25">
      <c r="A95" s="56">
        <v>419</v>
      </c>
      <c r="B95" s="40" t="s">
        <v>246</v>
      </c>
      <c r="C95" s="40" t="s">
        <v>216</v>
      </c>
      <c r="D95" s="40" t="s">
        <v>19</v>
      </c>
      <c r="E95" s="40"/>
      <c r="F95" s="40" t="s">
        <v>34</v>
      </c>
      <c r="G95" s="48" t="s">
        <v>452</v>
      </c>
      <c r="H95" s="48"/>
      <c r="I95" s="37"/>
      <c r="L95" s="40"/>
    </row>
    <row r="96" spans="1:14" s="20" customFormat="1" ht="15.75" x14ac:dyDescent="0.25">
      <c r="A96" s="56">
        <v>420</v>
      </c>
      <c r="B96" s="20" t="s">
        <v>109</v>
      </c>
      <c r="C96" s="20" t="s">
        <v>110</v>
      </c>
      <c r="D96" s="20" t="s">
        <v>19</v>
      </c>
      <c r="F96" s="20" t="s">
        <v>281</v>
      </c>
      <c r="G96" s="20" t="s">
        <v>301</v>
      </c>
      <c r="N96" s="20" t="s">
        <v>453</v>
      </c>
    </row>
    <row r="97" spans="1:14" s="20" customFormat="1" ht="15.75" x14ac:dyDescent="0.25">
      <c r="A97" s="56">
        <v>421</v>
      </c>
      <c r="B97" s="20" t="s">
        <v>91</v>
      </c>
      <c r="C97" s="20" t="s">
        <v>110</v>
      </c>
      <c r="D97" s="20" t="s">
        <v>159</v>
      </c>
      <c r="F97" s="20" t="s">
        <v>37</v>
      </c>
      <c r="G97" s="20" t="s">
        <v>301</v>
      </c>
      <c r="H97" s="20" t="s">
        <v>304</v>
      </c>
      <c r="N97" s="20" t="s">
        <v>453</v>
      </c>
    </row>
    <row r="98" spans="1:14" ht="15.75" x14ac:dyDescent="0.25">
      <c r="A98" s="56">
        <v>422</v>
      </c>
      <c r="B98" s="40" t="s">
        <v>23</v>
      </c>
      <c r="C98" s="40" t="s">
        <v>324</v>
      </c>
      <c r="D98" s="40" t="s">
        <v>325</v>
      </c>
      <c r="E98" s="40">
        <v>7032094</v>
      </c>
      <c r="F98" s="40" t="s">
        <v>18</v>
      </c>
      <c r="G98" s="40" t="s">
        <v>307</v>
      </c>
      <c r="H98" s="40"/>
      <c r="I98" s="40"/>
      <c r="L98" s="40"/>
    </row>
    <row r="99" spans="1:14" ht="15.75" x14ac:dyDescent="0.25">
      <c r="A99" s="56">
        <v>423</v>
      </c>
      <c r="B99" s="40" t="s">
        <v>272</v>
      </c>
      <c r="C99" s="40" t="s">
        <v>413</v>
      </c>
      <c r="D99" s="40" t="s">
        <v>414</v>
      </c>
      <c r="E99" s="40">
        <v>3743161</v>
      </c>
      <c r="F99" s="40" t="s">
        <v>34</v>
      </c>
      <c r="G99" s="48" t="s">
        <v>452</v>
      </c>
      <c r="H99" s="48"/>
      <c r="I99" s="37"/>
      <c r="L99" s="40"/>
    </row>
    <row r="100" spans="1:14" ht="15.75" x14ac:dyDescent="0.25">
      <c r="A100" s="56">
        <v>424</v>
      </c>
      <c r="B100" s="40" t="s">
        <v>412</v>
      </c>
      <c r="C100" s="40" t="s">
        <v>413</v>
      </c>
      <c r="D100" s="40" t="s">
        <v>414</v>
      </c>
      <c r="E100" s="47">
        <v>3693561</v>
      </c>
      <c r="F100" s="40" t="s">
        <v>32</v>
      </c>
      <c r="G100" s="40" t="s">
        <v>375</v>
      </c>
      <c r="H100" s="40" t="s">
        <v>342</v>
      </c>
      <c r="I100" s="40"/>
      <c r="L100" s="40"/>
    </row>
    <row r="101" spans="1:14" s="20" customFormat="1" ht="15.75" x14ac:dyDescent="0.25">
      <c r="A101" s="56">
        <v>425</v>
      </c>
      <c r="B101" s="20" t="s">
        <v>190</v>
      </c>
      <c r="C101" s="20" t="s">
        <v>402</v>
      </c>
      <c r="D101" s="20" t="s">
        <v>125</v>
      </c>
      <c r="E101" s="58">
        <v>3480463</v>
      </c>
      <c r="F101" s="20" t="s">
        <v>28</v>
      </c>
      <c r="G101" s="20" t="s">
        <v>342</v>
      </c>
      <c r="N101" s="20" t="s">
        <v>453</v>
      </c>
    </row>
    <row r="102" spans="1:14" ht="15.75" x14ac:dyDescent="0.25">
      <c r="A102" s="56">
        <v>426</v>
      </c>
      <c r="B102" s="40" t="s">
        <v>123</v>
      </c>
      <c r="C102" s="40" t="s">
        <v>449</v>
      </c>
      <c r="D102" s="41" t="s">
        <v>133</v>
      </c>
      <c r="E102" s="40"/>
      <c r="F102" s="40" t="s">
        <v>34</v>
      </c>
      <c r="G102" s="48" t="s">
        <v>452</v>
      </c>
      <c r="H102" s="48"/>
      <c r="I102" s="37"/>
      <c r="L102" s="40"/>
    </row>
    <row r="103" spans="1:14" ht="15.75" x14ac:dyDescent="0.25">
      <c r="A103" s="56">
        <v>427</v>
      </c>
      <c r="B103" s="40" t="s">
        <v>328</v>
      </c>
      <c r="C103" s="40" t="s">
        <v>329</v>
      </c>
      <c r="D103" s="40" t="s">
        <v>159</v>
      </c>
      <c r="E103" s="40"/>
      <c r="F103" s="40" t="s">
        <v>66</v>
      </c>
      <c r="G103" s="40" t="s">
        <v>307</v>
      </c>
      <c r="H103" s="40"/>
      <c r="I103" s="40"/>
      <c r="L103" s="40"/>
    </row>
    <row r="104" spans="1:14" ht="15.75" x14ac:dyDescent="0.25">
      <c r="A104" s="56">
        <v>428</v>
      </c>
      <c r="B104" s="40" t="s">
        <v>217</v>
      </c>
      <c r="C104" s="40" t="s">
        <v>245</v>
      </c>
      <c r="D104" s="41" t="s">
        <v>133</v>
      </c>
      <c r="E104" s="40" t="s">
        <v>372</v>
      </c>
      <c r="F104" s="40" t="s">
        <v>28</v>
      </c>
      <c r="G104" s="40" t="s">
        <v>307</v>
      </c>
      <c r="H104" s="40"/>
      <c r="I104" s="40"/>
      <c r="J104" s="40"/>
      <c r="L104" s="40"/>
    </row>
    <row r="105" spans="1:14" ht="15.75" x14ac:dyDescent="0.25">
      <c r="A105" s="56">
        <v>429</v>
      </c>
      <c r="B105" s="40" t="s">
        <v>30</v>
      </c>
      <c r="C105" s="40" t="s">
        <v>444</v>
      </c>
      <c r="D105" s="40" t="s">
        <v>159</v>
      </c>
      <c r="E105" s="40"/>
      <c r="F105" s="40" t="s">
        <v>34</v>
      </c>
      <c r="G105" s="48" t="s">
        <v>452</v>
      </c>
      <c r="H105" s="48"/>
      <c r="I105" s="37"/>
      <c r="J105" s="40"/>
      <c r="L105" s="40"/>
    </row>
    <row r="106" spans="1:14" ht="15.75" x14ac:dyDescent="0.25">
      <c r="A106" s="56">
        <v>430</v>
      </c>
      <c r="B106" s="40" t="s">
        <v>244</v>
      </c>
      <c r="C106" s="40" t="s">
        <v>357</v>
      </c>
      <c r="D106" s="41" t="s">
        <v>133</v>
      </c>
      <c r="E106" s="40"/>
      <c r="F106" s="40" t="s">
        <v>280</v>
      </c>
      <c r="G106" s="40" t="s">
        <v>342</v>
      </c>
      <c r="H106" s="40"/>
      <c r="I106" s="40"/>
      <c r="J106" s="40"/>
      <c r="L106" s="40"/>
    </row>
    <row r="107" spans="1:14" ht="15.75" x14ac:dyDescent="0.25">
      <c r="A107" s="56">
        <v>431</v>
      </c>
      <c r="B107" s="40" t="s">
        <v>447</v>
      </c>
      <c r="C107" s="40" t="s">
        <v>121</v>
      </c>
      <c r="D107" s="40" t="s">
        <v>159</v>
      </c>
      <c r="E107" s="40"/>
      <c r="F107" s="40" t="s">
        <v>34</v>
      </c>
      <c r="G107" s="48" t="s">
        <v>452</v>
      </c>
      <c r="H107" s="48"/>
      <c r="I107" s="37"/>
      <c r="J107" s="40"/>
      <c r="L107" s="40"/>
    </row>
    <row r="108" spans="1:14" ht="15.75" x14ac:dyDescent="0.25">
      <c r="A108" s="56">
        <v>432</v>
      </c>
      <c r="B108" s="40" t="s">
        <v>124</v>
      </c>
      <c r="C108" s="40" t="s">
        <v>223</v>
      </c>
      <c r="D108" s="40" t="s">
        <v>90</v>
      </c>
      <c r="E108" s="40" t="s">
        <v>400</v>
      </c>
      <c r="F108" s="40" t="s">
        <v>24</v>
      </c>
      <c r="G108" s="40" t="s">
        <v>307</v>
      </c>
      <c r="H108" s="40"/>
      <c r="I108" s="40"/>
      <c r="J108" s="40"/>
      <c r="L108" s="40"/>
    </row>
    <row r="109" spans="1:14" ht="15.75" x14ac:dyDescent="0.25">
      <c r="A109" s="56">
        <v>433</v>
      </c>
      <c r="B109" s="40" t="s">
        <v>397</v>
      </c>
      <c r="C109" s="40" t="s">
        <v>220</v>
      </c>
      <c r="D109" s="40" t="s">
        <v>31</v>
      </c>
      <c r="E109" s="40" t="s">
        <v>399</v>
      </c>
      <c r="F109" s="40" t="s">
        <v>28</v>
      </c>
      <c r="G109" s="40" t="s">
        <v>398</v>
      </c>
      <c r="H109" s="40"/>
      <c r="I109" s="40"/>
      <c r="J109" s="40"/>
      <c r="L109" s="40"/>
    </row>
    <row r="110" spans="1:14" ht="15.75" x14ac:dyDescent="0.25">
      <c r="A110" s="56">
        <v>434</v>
      </c>
      <c r="B110" s="40" t="s">
        <v>91</v>
      </c>
      <c r="C110" s="40" t="s">
        <v>80</v>
      </c>
      <c r="D110" s="40" t="s">
        <v>90</v>
      </c>
      <c r="E110" s="40" t="s">
        <v>362</v>
      </c>
      <c r="F110" s="40" t="s">
        <v>281</v>
      </c>
      <c r="G110" s="40" t="s">
        <v>307</v>
      </c>
      <c r="H110" s="40"/>
      <c r="I110" s="40"/>
      <c r="J110" s="40"/>
      <c r="L110" s="40"/>
    </row>
    <row r="111" spans="1:14" ht="15.75" x14ac:dyDescent="0.25">
      <c r="A111" s="56">
        <v>435</v>
      </c>
      <c r="B111" s="40" t="s">
        <v>178</v>
      </c>
      <c r="C111" s="40" t="s">
        <v>89</v>
      </c>
      <c r="D111" s="40" t="s">
        <v>19</v>
      </c>
      <c r="E111" s="40" t="s">
        <v>379</v>
      </c>
      <c r="F111" s="40" t="s">
        <v>24</v>
      </c>
      <c r="G111" s="40" t="s">
        <v>307</v>
      </c>
      <c r="H111" s="40"/>
      <c r="I111" s="40"/>
      <c r="J111" s="40"/>
      <c r="L111" s="40"/>
    </row>
    <row r="112" spans="1:14" ht="15.75" x14ac:dyDescent="0.25">
      <c r="A112" s="56">
        <v>436</v>
      </c>
      <c r="B112" s="40" t="s">
        <v>43</v>
      </c>
      <c r="C112" s="40" t="s">
        <v>303</v>
      </c>
      <c r="D112" s="40" t="s">
        <v>159</v>
      </c>
      <c r="E112" s="40"/>
      <c r="F112" s="40" t="s">
        <v>18</v>
      </c>
      <c r="G112" s="40" t="s">
        <v>304</v>
      </c>
      <c r="H112" s="40"/>
      <c r="I112" s="40"/>
      <c r="J112" s="40"/>
      <c r="L112" s="40"/>
    </row>
    <row r="113" spans="1:12" ht="15.75" x14ac:dyDescent="0.25">
      <c r="A113" s="56">
        <v>437</v>
      </c>
      <c r="B113" s="40" t="s">
        <v>68</v>
      </c>
      <c r="C113" s="40" t="s">
        <v>263</v>
      </c>
      <c r="D113" s="40" t="s">
        <v>159</v>
      </c>
      <c r="E113" s="40"/>
      <c r="F113" s="40" t="s">
        <v>25</v>
      </c>
      <c r="G113" s="48" t="s">
        <v>452</v>
      </c>
      <c r="H113" s="48"/>
      <c r="I113" s="37"/>
      <c r="J113" s="40"/>
      <c r="L113" s="40"/>
    </row>
    <row r="114" spans="1:12" ht="15.75" x14ac:dyDescent="0.25">
      <c r="A114" s="56">
        <v>438</v>
      </c>
      <c r="B114" s="40" t="s">
        <v>167</v>
      </c>
      <c r="C114" s="40" t="s">
        <v>263</v>
      </c>
      <c r="D114" s="40" t="s">
        <v>31</v>
      </c>
      <c r="E114" s="40"/>
      <c r="F114" s="40" t="s">
        <v>32</v>
      </c>
      <c r="G114" s="40" t="s">
        <v>289</v>
      </c>
      <c r="H114" s="40" t="s">
        <v>301</v>
      </c>
      <c r="I114" s="40"/>
      <c r="J114" s="40"/>
      <c r="L114" s="40"/>
    </row>
    <row r="115" spans="1:12" ht="15.75" x14ac:dyDescent="0.25">
      <c r="A115" s="56">
        <v>439</v>
      </c>
      <c r="B115" s="40" t="s">
        <v>131</v>
      </c>
      <c r="C115" s="40" t="s">
        <v>263</v>
      </c>
      <c r="D115" s="40" t="s">
        <v>19</v>
      </c>
      <c r="E115" s="40" t="s">
        <v>401</v>
      </c>
      <c r="F115" s="40" t="s">
        <v>28</v>
      </c>
      <c r="G115" s="40" t="s">
        <v>304</v>
      </c>
      <c r="H115" s="40" t="s">
        <v>307</v>
      </c>
      <c r="I115" s="40"/>
      <c r="J115" s="40"/>
      <c r="L115" s="40"/>
    </row>
    <row r="116" spans="1:12" ht="15.75" x14ac:dyDescent="0.25">
      <c r="A116" s="56">
        <v>440</v>
      </c>
      <c r="B116" s="40" t="s">
        <v>192</v>
      </c>
      <c r="C116" s="40" t="s">
        <v>214</v>
      </c>
      <c r="D116" s="40" t="s">
        <v>436</v>
      </c>
      <c r="E116" s="40">
        <v>3769748</v>
      </c>
      <c r="F116" s="40" t="s">
        <v>37</v>
      </c>
      <c r="G116" s="40" t="s">
        <v>454</v>
      </c>
      <c r="H116" s="40" t="s">
        <v>289</v>
      </c>
      <c r="I116" s="40" t="s">
        <v>291</v>
      </c>
      <c r="J116" s="40"/>
      <c r="L116" s="40"/>
    </row>
    <row r="117" spans="1:12" ht="15.75" x14ac:dyDescent="0.25">
      <c r="A117" s="56">
        <v>441</v>
      </c>
      <c r="B117" s="40" t="s">
        <v>450</v>
      </c>
      <c r="C117" s="40" t="s">
        <v>70</v>
      </c>
      <c r="D117" s="41" t="s">
        <v>133</v>
      </c>
      <c r="E117" s="40"/>
      <c r="F117" s="40" t="s">
        <v>25</v>
      </c>
      <c r="G117" s="48" t="s">
        <v>452</v>
      </c>
      <c r="H117" s="48"/>
      <c r="I117" s="37"/>
      <c r="J117" s="40"/>
      <c r="L117" s="40"/>
    </row>
    <row r="118" spans="1:12" ht="15.75" x14ac:dyDescent="0.25">
      <c r="A118" s="56">
        <v>442</v>
      </c>
      <c r="B118" s="40" t="s">
        <v>100</v>
      </c>
      <c r="C118" s="40" t="s">
        <v>182</v>
      </c>
      <c r="D118" s="40" t="s">
        <v>19</v>
      </c>
      <c r="E118" s="40"/>
      <c r="F118" s="40" t="s">
        <v>24</v>
      </c>
      <c r="G118" s="40" t="s">
        <v>304</v>
      </c>
      <c r="H118" s="40" t="s">
        <v>398</v>
      </c>
      <c r="I118" s="40"/>
      <c r="J118" s="40"/>
      <c r="L118" s="40"/>
    </row>
    <row r="119" spans="1:12" ht="15.75" x14ac:dyDescent="0.25">
      <c r="A119" s="56">
        <v>443</v>
      </c>
      <c r="B119" s="40" t="s">
        <v>451</v>
      </c>
      <c r="C119" s="40" t="s">
        <v>45</v>
      </c>
      <c r="D119" s="41" t="s">
        <v>19</v>
      </c>
      <c r="E119" s="40"/>
      <c r="F119" s="40" t="s">
        <v>25</v>
      </c>
      <c r="G119" s="48" t="s">
        <v>452</v>
      </c>
      <c r="H119" s="48"/>
      <c r="I119" s="37"/>
      <c r="J119" s="40"/>
      <c r="L119" s="40"/>
    </row>
    <row r="120" spans="1:12" ht="15.75" x14ac:dyDescent="0.25">
      <c r="A120" s="56">
        <v>444</v>
      </c>
      <c r="B120" s="40" t="s">
        <v>108</v>
      </c>
      <c r="C120" s="40" t="s">
        <v>45</v>
      </c>
      <c r="D120" s="40" t="s">
        <v>19</v>
      </c>
      <c r="E120" s="40" t="s">
        <v>364</v>
      </c>
      <c r="F120" s="40" t="s">
        <v>281</v>
      </c>
      <c r="G120" s="40" t="s">
        <v>307</v>
      </c>
      <c r="H120" s="40"/>
      <c r="I120" s="40"/>
      <c r="J120" s="40"/>
      <c r="L120" s="40"/>
    </row>
    <row r="121" spans="1:12" ht="15.75" x14ac:dyDescent="0.25">
      <c r="A121" s="56">
        <v>445</v>
      </c>
      <c r="B121" s="40" t="s">
        <v>17</v>
      </c>
      <c r="C121" s="40" t="s">
        <v>45</v>
      </c>
      <c r="D121" s="40" t="s">
        <v>19</v>
      </c>
      <c r="E121" s="40" t="s">
        <v>434</v>
      </c>
      <c r="F121" s="40" t="s">
        <v>37</v>
      </c>
      <c r="G121" s="40" t="s">
        <v>422</v>
      </c>
      <c r="H121" s="40"/>
      <c r="I121" s="40"/>
      <c r="J121" s="40"/>
      <c r="L121" s="40"/>
    </row>
    <row r="122" spans="1:12" ht="15.75" x14ac:dyDescent="0.25">
      <c r="A122" s="56">
        <v>446</v>
      </c>
      <c r="B122" s="41" t="s">
        <v>457</v>
      </c>
      <c r="C122" s="41" t="s">
        <v>338</v>
      </c>
      <c r="D122" s="41" t="s">
        <v>79</v>
      </c>
      <c r="E122" s="42">
        <v>3770749</v>
      </c>
      <c r="F122" s="41" t="s">
        <v>24</v>
      </c>
      <c r="G122" s="38" t="s">
        <v>458</v>
      </c>
      <c r="H122" s="38"/>
      <c r="I122" s="41"/>
    </row>
    <row r="123" spans="1:12" ht="15.75" x14ac:dyDescent="0.25">
      <c r="A123" s="56">
        <v>447</v>
      </c>
      <c r="B123" s="41" t="s">
        <v>459</v>
      </c>
      <c r="C123" s="41" t="s">
        <v>460</v>
      </c>
      <c r="D123" s="41" t="s">
        <v>19</v>
      </c>
      <c r="E123" s="42"/>
      <c r="F123" s="41" t="s">
        <v>25</v>
      </c>
      <c r="G123" s="38" t="s">
        <v>452</v>
      </c>
      <c r="H123" s="38"/>
      <c r="I123" s="41"/>
      <c r="L123" s="40"/>
    </row>
    <row r="124" spans="1:12" ht="15.75" x14ac:dyDescent="0.25">
      <c r="A124" s="56">
        <v>448</v>
      </c>
      <c r="B124" s="41" t="s">
        <v>248</v>
      </c>
      <c r="C124" s="41" t="s">
        <v>461</v>
      </c>
      <c r="D124" s="41" t="s">
        <v>133</v>
      </c>
      <c r="E124" s="42"/>
      <c r="F124" s="41" t="s">
        <v>25</v>
      </c>
      <c r="G124" s="38" t="s">
        <v>452</v>
      </c>
      <c r="H124" s="38"/>
      <c r="I124" s="41"/>
      <c r="L124" s="40"/>
    </row>
    <row r="125" spans="1:12" ht="15.75" x14ac:dyDescent="0.25">
      <c r="A125" s="56">
        <v>449</v>
      </c>
      <c r="B125" s="41" t="s">
        <v>462</v>
      </c>
      <c r="C125" s="41" t="s">
        <v>463</v>
      </c>
      <c r="D125" s="41" t="s">
        <v>159</v>
      </c>
      <c r="E125" s="42"/>
      <c r="F125" s="41" t="s">
        <v>25</v>
      </c>
      <c r="G125" s="38" t="s">
        <v>452</v>
      </c>
      <c r="H125" s="38"/>
      <c r="I125" s="41"/>
      <c r="L125" s="40"/>
    </row>
    <row r="126" spans="1:12" ht="15.75" x14ac:dyDescent="0.25">
      <c r="A126" s="56">
        <v>450</v>
      </c>
      <c r="B126" s="41" t="s">
        <v>262</v>
      </c>
      <c r="C126" s="41" t="s">
        <v>464</v>
      </c>
      <c r="D126" s="41" t="s">
        <v>19</v>
      </c>
      <c r="E126" s="42"/>
      <c r="F126" s="41" t="s">
        <v>34</v>
      </c>
      <c r="G126" s="38" t="s">
        <v>452</v>
      </c>
      <c r="H126" s="38"/>
      <c r="I126" s="41"/>
      <c r="L126" s="40"/>
    </row>
    <row r="127" spans="1:12" ht="15.75" x14ac:dyDescent="0.25">
      <c r="A127" s="56">
        <v>451</v>
      </c>
      <c r="B127" s="41" t="s">
        <v>59</v>
      </c>
      <c r="C127" s="41" t="s">
        <v>182</v>
      </c>
      <c r="D127" s="41" t="s">
        <v>19</v>
      </c>
      <c r="E127" s="42"/>
      <c r="F127" s="41" t="s">
        <v>25</v>
      </c>
      <c r="G127" s="38" t="s">
        <v>465</v>
      </c>
      <c r="H127" s="38"/>
      <c r="I127" s="41"/>
      <c r="L127" s="40"/>
    </row>
    <row r="128" spans="1:12" ht="15.75" x14ac:dyDescent="0.25">
      <c r="A128" s="56">
        <v>452</v>
      </c>
      <c r="B128" s="41" t="s">
        <v>466</v>
      </c>
      <c r="C128" s="41" t="s">
        <v>182</v>
      </c>
      <c r="D128" s="41" t="s">
        <v>19</v>
      </c>
      <c r="E128" s="42"/>
      <c r="F128" s="41" t="s">
        <v>25</v>
      </c>
      <c r="G128" s="38" t="s">
        <v>452</v>
      </c>
      <c r="H128" s="38"/>
      <c r="I128" s="41"/>
      <c r="L128" s="40"/>
    </row>
    <row r="129" spans="1:14" ht="15.75" x14ac:dyDescent="0.25">
      <c r="A129" s="56">
        <v>453</v>
      </c>
      <c r="B129" s="41" t="s">
        <v>131</v>
      </c>
      <c r="C129" s="41" t="s">
        <v>259</v>
      </c>
      <c r="D129" s="41" t="s">
        <v>19</v>
      </c>
      <c r="E129" s="42">
        <v>3776119</v>
      </c>
      <c r="F129" s="41" t="s">
        <v>28</v>
      </c>
      <c r="G129" s="38" t="s">
        <v>458</v>
      </c>
      <c r="H129" s="38"/>
      <c r="I129" s="41"/>
      <c r="L129" s="40"/>
    </row>
    <row r="130" spans="1:14" ht="15.75" x14ac:dyDescent="0.25">
      <c r="A130" s="56">
        <v>454</v>
      </c>
      <c r="B130" s="41" t="s">
        <v>74</v>
      </c>
      <c r="C130" s="41" t="s">
        <v>467</v>
      </c>
      <c r="D130" s="41" t="s">
        <v>159</v>
      </c>
      <c r="E130" s="42"/>
      <c r="F130" s="41" t="s">
        <v>25</v>
      </c>
      <c r="G130" s="38" t="s">
        <v>452</v>
      </c>
      <c r="H130" s="38"/>
      <c r="I130" s="41"/>
      <c r="L130" s="40"/>
      <c r="N130" s="39"/>
    </row>
    <row r="131" spans="1:14" ht="15.75" x14ac:dyDescent="0.25">
      <c r="A131" s="56">
        <v>455</v>
      </c>
      <c r="B131" s="41" t="s">
        <v>469</v>
      </c>
      <c r="C131" s="41" t="s">
        <v>468</v>
      </c>
      <c r="D131" s="41" t="s">
        <v>19</v>
      </c>
      <c r="E131" s="42"/>
      <c r="F131" s="41" t="s">
        <v>34</v>
      </c>
      <c r="G131" s="38" t="s">
        <v>452</v>
      </c>
      <c r="H131" s="38"/>
      <c r="I131" s="41"/>
      <c r="L131" s="40"/>
      <c r="N131" s="39"/>
    </row>
    <row r="132" spans="1:14" ht="15.75" x14ac:dyDescent="0.25">
      <c r="A132" s="56">
        <v>456</v>
      </c>
      <c r="B132" s="41" t="s">
        <v>74</v>
      </c>
      <c r="C132" s="41" t="s">
        <v>83</v>
      </c>
      <c r="D132" s="41" t="s">
        <v>19</v>
      </c>
      <c r="E132" s="42">
        <v>3476891</v>
      </c>
      <c r="F132" s="41" t="s">
        <v>61</v>
      </c>
      <c r="G132" s="38" t="s">
        <v>458</v>
      </c>
      <c r="H132" s="38"/>
      <c r="I132" s="41"/>
      <c r="L132" s="40"/>
      <c r="N132" s="39"/>
    </row>
    <row r="133" spans="1:14" ht="15.75" x14ac:dyDescent="0.25">
      <c r="A133" s="56">
        <v>457</v>
      </c>
      <c r="B133" s="41" t="s">
        <v>81</v>
      </c>
      <c r="C133" s="41" t="s">
        <v>82</v>
      </c>
      <c r="D133" s="41" t="s">
        <v>133</v>
      </c>
      <c r="E133" s="42">
        <v>3757294</v>
      </c>
      <c r="F133" s="41" t="s">
        <v>37</v>
      </c>
      <c r="G133" s="38" t="s">
        <v>470</v>
      </c>
      <c r="H133" s="38" t="s">
        <v>471</v>
      </c>
      <c r="I133" s="41"/>
      <c r="J133" s="15"/>
      <c r="L133" s="40"/>
    </row>
    <row r="134" spans="1:14" ht="15.75" x14ac:dyDescent="0.25">
      <c r="A134" s="56">
        <v>458</v>
      </c>
      <c r="B134" s="41" t="s">
        <v>100</v>
      </c>
      <c r="C134" s="41" t="s">
        <v>472</v>
      </c>
      <c r="D134" s="41" t="s">
        <v>19</v>
      </c>
      <c r="E134" s="42"/>
      <c r="F134" s="41" t="s">
        <v>25</v>
      </c>
      <c r="G134" s="38" t="s">
        <v>452</v>
      </c>
      <c r="H134" s="38"/>
      <c r="I134" s="41"/>
      <c r="L134" s="40"/>
    </row>
    <row r="135" spans="1:14" ht="15.75" x14ac:dyDescent="0.25">
      <c r="A135" s="56">
        <v>459</v>
      </c>
      <c r="B135" s="41" t="s">
        <v>21</v>
      </c>
      <c r="C135" s="41" t="s">
        <v>22</v>
      </c>
      <c r="D135" s="41" t="s">
        <v>19</v>
      </c>
      <c r="E135" s="42">
        <v>3768789</v>
      </c>
      <c r="F135" s="41" t="s">
        <v>37</v>
      </c>
      <c r="G135" s="38" t="s">
        <v>458</v>
      </c>
      <c r="H135" s="38" t="s">
        <v>471</v>
      </c>
      <c r="I135" s="41"/>
      <c r="L135" s="40"/>
    </row>
    <row r="136" spans="1:14" ht="15.75" x14ac:dyDescent="0.25">
      <c r="A136" s="56">
        <v>460</v>
      </c>
      <c r="B136" s="41" t="s">
        <v>23</v>
      </c>
      <c r="C136" s="41" t="s">
        <v>22</v>
      </c>
      <c r="D136" s="41" t="s">
        <v>19</v>
      </c>
      <c r="E136" s="42">
        <v>3476873</v>
      </c>
      <c r="F136" s="41" t="s">
        <v>281</v>
      </c>
      <c r="G136" s="38" t="s">
        <v>458</v>
      </c>
      <c r="H136" s="38" t="s">
        <v>471</v>
      </c>
      <c r="I136" s="41"/>
      <c r="L136" s="40"/>
    </row>
    <row r="137" spans="1:14" ht="15.75" x14ac:dyDescent="0.25">
      <c r="A137" s="56">
        <v>461</v>
      </c>
      <c r="B137" s="41" t="s">
        <v>183</v>
      </c>
      <c r="C137" s="41" t="s">
        <v>236</v>
      </c>
      <c r="D137" s="41" t="s">
        <v>144</v>
      </c>
      <c r="E137" s="42">
        <v>2875575</v>
      </c>
      <c r="F137" s="41" t="s">
        <v>18</v>
      </c>
      <c r="G137" s="38" t="s">
        <v>301</v>
      </c>
      <c r="H137" s="38"/>
      <c r="I137" s="41"/>
      <c r="L137" s="40"/>
    </row>
    <row r="138" spans="1:14" ht="15.75" x14ac:dyDescent="0.25">
      <c r="A138" s="56">
        <v>462</v>
      </c>
      <c r="B138" s="41" t="s">
        <v>272</v>
      </c>
      <c r="C138" s="41" t="s">
        <v>473</v>
      </c>
      <c r="D138" s="41" t="s">
        <v>19</v>
      </c>
      <c r="E138" s="42"/>
      <c r="F138" s="41" t="s">
        <v>34</v>
      </c>
      <c r="G138" s="38" t="s">
        <v>452</v>
      </c>
      <c r="H138" s="38"/>
      <c r="I138" s="41"/>
      <c r="L138" s="40"/>
    </row>
    <row r="139" spans="1:14" ht="15.75" x14ac:dyDescent="0.25">
      <c r="A139" s="56">
        <v>463</v>
      </c>
      <c r="B139" s="41" t="s">
        <v>163</v>
      </c>
      <c r="C139" s="41" t="s">
        <v>164</v>
      </c>
      <c r="D139" s="41" t="s">
        <v>133</v>
      </c>
      <c r="E139" s="42">
        <v>3647208</v>
      </c>
      <c r="F139" s="41" t="s">
        <v>24</v>
      </c>
      <c r="G139" s="38" t="s">
        <v>301</v>
      </c>
      <c r="H139" s="38" t="s">
        <v>470</v>
      </c>
      <c r="I139" s="41"/>
      <c r="L139" s="40"/>
    </row>
    <row r="140" spans="1:14" ht="15.75" x14ac:dyDescent="0.25">
      <c r="A140" s="56">
        <v>464</v>
      </c>
      <c r="B140" s="41" t="s">
        <v>451</v>
      </c>
      <c r="C140" s="41" t="s">
        <v>164</v>
      </c>
      <c r="D140" s="41" t="s">
        <v>133</v>
      </c>
      <c r="E140" s="42"/>
      <c r="F140" s="41" t="s">
        <v>25</v>
      </c>
      <c r="G140" s="38" t="s">
        <v>452</v>
      </c>
      <c r="H140" s="38"/>
      <c r="I140" s="41"/>
      <c r="L140" s="40"/>
    </row>
    <row r="141" spans="1:14" ht="15.75" x14ac:dyDescent="0.25">
      <c r="A141" s="56">
        <v>465</v>
      </c>
      <c r="B141" s="41" t="s">
        <v>231</v>
      </c>
      <c r="C141" s="41" t="s">
        <v>242</v>
      </c>
      <c r="D141" s="41" t="s">
        <v>133</v>
      </c>
      <c r="E141" s="42"/>
      <c r="F141" s="41" t="s">
        <v>25</v>
      </c>
      <c r="G141" s="38" t="s">
        <v>452</v>
      </c>
      <c r="H141" s="38"/>
      <c r="I141" s="41"/>
      <c r="L141" s="40"/>
    </row>
    <row r="142" spans="1:14" ht="15.75" x14ac:dyDescent="0.25">
      <c r="A142" s="56">
        <v>466</v>
      </c>
      <c r="B142" s="41" t="s">
        <v>474</v>
      </c>
      <c r="C142" s="41" t="s">
        <v>475</v>
      </c>
      <c r="D142" s="41" t="s">
        <v>251</v>
      </c>
      <c r="E142" s="42">
        <v>3897796</v>
      </c>
      <c r="F142" s="41" t="s">
        <v>25</v>
      </c>
      <c r="G142" s="38" t="s">
        <v>452</v>
      </c>
      <c r="H142" s="38"/>
      <c r="I142" s="41"/>
      <c r="L142" s="40"/>
    </row>
    <row r="143" spans="1:14" ht="15.75" x14ac:dyDescent="0.25">
      <c r="A143" s="56">
        <v>467</v>
      </c>
      <c r="B143" s="41" t="s">
        <v>516</v>
      </c>
      <c r="C143" s="41" t="s">
        <v>517</v>
      </c>
      <c r="D143" s="41" t="s">
        <v>159</v>
      </c>
      <c r="E143" s="42"/>
      <c r="F143" s="41" t="s">
        <v>18</v>
      </c>
      <c r="G143" s="38" t="s">
        <v>455</v>
      </c>
      <c r="H143" s="38"/>
      <c r="I143" s="41"/>
      <c r="J143" s="15"/>
      <c r="L143" s="40"/>
    </row>
    <row r="144" spans="1:14" ht="15.75" x14ac:dyDescent="0.25">
      <c r="A144" s="56">
        <v>468</v>
      </c>
      <c r="B144" s="41" t="s">
        <v>161</v>
      </c>
      <c r="C144" s="41" t="s">
        <v>60</v>
      </c>
      <c r="D144" s="41" t="s">
        <v>133</v>
      </c>
      <c r="E144" s="42">
        <v>3665461</v>
      </c>
      <c r="F144" s="41" t="s">
        <v>20</v>
      </c>
      <c r="G144" s="38" t="s">
        <v>301</v>
      </c>
      <c r="H144" s="38"/>
      <c r="I144" s="41"/>
      <c r="L144" s="40"/>
    </row>
    <row r="145" spans="1:12" ht="15.75" x14ac:dyDescent="0.25">
      <c r="A145" s="56">
        <v>469</v>
      </c>
      <c r="B145" s="41" t="s">
        <v>476</v>
      </c>
      <c r="C145" s="41" t="s">
        <v>477</v>
      </c>
      <c r="D145" s="41" t="s">
        <v>19</v>
      </c>
      <c r="E145" s="42"/>
      <c r="F145" s="41" t="s">
        <v>34</v>
      </c>
      <c r="G145" s="38" t="s">
        <v>452</v>
      </c>
      <c r="H145" s="38"/>
      <c r="I145" s="41"/>
      <c r="L145" s="40"/>
    </row>
    <row r="146" spans="1:12" ht="15.75" x14ac:dyDescent="0.25">
      <c r="A146" s="45">
        <v>470</v>
      </c>
      <c r="B146" s="41" t="s">
        <v>114</v>
      </c>
      <c r="C146" s="41" t="s">
        <v>102</v>
      </c>
      <c r="D146" s="41" t="s">
        <v>19</v>
      </c>
      <c r="E146" s="42"/>
      <c r="F146" s="41" t="s">
        <v>25</v>
      </c>
      <c r="G146" s="38" t="s">
        <v>452</v>
      </c>
      <c r="H146" s="38"/>
      <c r="I146" s="41"/>
      <c r="L146" s="40"/>
    </row>
    <row r="147" spans="1:12" ht="15.75" x14ac:dyDescent="0.25">
      <c r="A147" s="45">
        <v>471</v>
      </c>
      <c r="B147" s="41" t="s">
        <v>174</v>
      </c>
      <c r="C147" s="41" t="s">
        <v>478</v>
      </c>
      <c r="D147" s="41" t="s">
        <v>19</v>
      </c>
      <c r="E147" s="42"/>
      <c r="F147" s="41" t="s">
        <v>25</v>
      </c>
      <c r="G147" s="38" t="s">
        <v>452</v>
      </c>
      <c r="H147" s="38"/>
      <c r="I147" s="41"/>
      <c r="L147" s="40"/>
    </row>
    <row r="148" spans="1:12" ht="15.75" x14ac:dyDescent="0.25">
      <c r="A148" s="45">
        <v>472</v>
      </c>
      <c r="B148" s="41" t="s">
        <v>442</v>
      </c>
      <c r="C148" s="41" t="s">
        <v>116</v>
      </c>
      <c r="D148" s="41" t="s">
        <v>19</v>
      </c>
      <c r="E148" s="42"/>
      <c r="F148" s="41" t="s">
        <v>34</v>
      </c>
      <c r="G148" s="38" t="s">
        <v>452</v>
      </c>
      <c r="H148" s="38"/>
      <c r="I148" s="41"/>
      <c r="L148" s="40"/>
    </row>
    <row r="149" spans="1:12" ht="15.75" x14ac:dyDescent="0.25">
      <c r="A149" s="45">
        <v>473</v>
      </c>
      <c r="B149" s="41" t="s">
        <v>47</v>
      </c>
      <c r="C149" s="41" t="s">
        <v>74</v>
      </c>
      <c r="D149" s="41" t="s">
        <v>31</v>
      </c>
      <c r="E149" s="42"/>
      <c r="F149" s="41" t="s">
        <v>28</v>
      </c>
      <c r="G149" s="38" t="s">
        <v>455</v>
      </c>
      <c r="H149" s="38"/>
      <c r="I149" s="41"/>
      <c r="L149" s="40"/>
    </row>
    <row r="150" spans="1:12" ht="15.75" x14ac:dyDescent="0.25">
      <c r="A150" s="45">
        <v>474</v>
      </c>
      <c r="B150" s="41" t="s">
        <v>126</v>
      </c>
      <c r="C150" s="41" t="s">
        <v>468</v>
      </c>
      <c r="D150" s="41" t="s">
        <v>19</v>
      </c>
      <c r="E150" s="42">
        <v>3574619</v>
      </c>
      <c r="F150" s="41" t="s">
        <v>282</v>
      </c>
      <c r="G150" s="38" t="s">
        <v>458</v>
      </c>
      <c r="H150" s="38"/>
      <c r="I150" s="41"/>
      <c r="L150" s="40"/>
    </row>
    <row r="151" spans="1:12" ht="15.75" x14ac:dyDescent="0.25">
      <c r="A151" s="45">
        <v>475</v>
      </c>
      <c r="B151" s="41" t="s">
        <v>479</v>
      </c>
      <c r="C151" s="41" t="s">
        <v>274</v>
      </c>
      <c r="D151" s="41" t="s">
        <v>19</v>
      </c>
      <c r="E151" s="42">
        <v>3861628</v>
      </c>
      <c r="F151" s="41" t="s">
        <v>24</v>
      </c>
      <c r="G151" s="38" t="s">
        <v>458</v>
      </c>
      <c r="H151" s="38" t="s">
        <v>471</v>
      </c>
      <c r="I151" s="41"/>
      <c r="L151" s="40"/>
    </row>
    <row r="152" spans="1:12" ht="15.75" x14ac:dyDescent="0.25">
      <c r="A152" s="45">
        <v>476</v>
      </c>
      <c r="B152" s="41" t="s">
        <v>59</v>
      </c>
      <c r="C152" s="41" t="s">
        <v>480</v>
      </c>
      <c r="D152" s="41" t="s">
        <v>159</v>
      </c>
      <c r="E152" s="42"/>
      <c r="F152" s="41" t="s">
        <v>25</v>
      </c>
      <c r="G152" s="38" t="s">
        <v>452</v>
      </c>
      <c r="H152" s="38"/>
      <c r="I152" s="41"/>
      <c r="L152" s="40"/>
    </row>
    <row r="153" spans="1:12" ht="15.75" x14ac:dyDescent="0.25">
      <c r="A153" s="45">
        <v>477</v>
      </c>
      <c r="B153" s="41" t="s">
        <v>71</v>
      </c>
      <c r="C153" s="41" t="s">
        <v>104</v>
      </c>
      <c r="D153" s="41" t="s">
        <v>133</v>
      </c>
      <c r="E153" s="42">
        <v>3278109</v>
      </c>
      <c r="F153" s="41" t="s">
        <v>18</v>
      </c>
      <c r="G153" s="38" t="s">
        <v>301</v>
      </c>
      <c r="H153" s="38"/>
      <c r="I153" s="41"/>
      <c r="L153" s="40"/>
    </row>
    <row r="154" spans="1:12" ht="15.75" x14ac:dyDescent="0.25">
      <c r="A154" s="45">
        <v>478</v>
      </c>
      <c r="B154" s="41" t="s">
        <v>195</v>
      </c>
      <c r="C154" s="41" t="s">
        <v>481</v>
      </c>
      <c r="D154" s="41" t="s">
        <v>31</v>
      </c>
      <c r="E154" s="42"/>
      <c r="F154" s="41" t="s">
        <v>28</v>
      </c>
      <c r="G154" s="38" t="s">
        <v>482</v>
      </c>
      <c r="H154" s="38"/>
      <c r="I154" s="41"/>
      <c r="L154" s="40"/>
    </row>
    <row r="155" spans="1:12" ht="15.75" x14ac:dyDescent="0.25">
      <c r="A155" s="45">
        <v>479</v>
      </c>
      <c r="B155" s="41" t="s">
        <v>270</v>
      </c>
      <c r="C155" s="41" t="s">
        <v>243</v>
      </c>
      <c r="D155" s="41" t="s">
        <v>133</v>
      </c>
      <c r="E155" s="42">
        <v>3351826</v>
      </c>
      <c r="F155" s="41" t="s">
        <v>18</v>
      </c>
      <c r="G155" s="38" t="s">
        <v>301</v>
      </c>
      <c r="H155" s="38"/>
      <c r="I155" s="41"/>
      <c r="L155" s="40"/>
    </row>
    <row r="156" spans="1:12" ht="15.75" x14ac:dyDescent="0.25">
      <c r="A156" s="45">
        <v>480</v>
      </c>
      <c r="B156" s="41" t="s">
        <v>196</v>
      </c>
      <c r="C156" s="41" t="s">
        <v>483</v>
      </c>
      <c r="D156" s="41" t="s">
        <v>159</v>
      </c>
      <c r="E156" s="42"/>
      <c r="F156" s="41" t="s">
        <v>25</v>
      </c>
      <c r="G156" s="38" t="s">
        <v>452</v>
      </c>
      <c r="H156" s="38"/>
      <c r="I156" s="41"/>
      <c r="L156" s="40"/>
    </row>
    <row r="157" spans="1:12" ht="15.75" x14ac:dyDescent="0.25">
      <c r="A157" s="45">
        <v>481</v>
      </c>
      <c r="B157" s="41" t="s">
        <v>71</v>
      </c>
      <c r="C157" s="41" t="s">
        <v>120</v>
      </c>
      <c r="D157" s="41" t="s">
        <v>19</v>
      </c>
      <c r="E157" s="42"/>
      <c r="F157" s="41" t="s">
        <v>66</v>
      </c>
      <c r="G157" s="38" t="s">
        <v>455</v>
      </c>
      <c r="H157" s="38"/>
      <c r="I157" s="41"/>
      <c r="L157" s="40"/>
    </row>
    <row r="158" spans="1:12" ht="15.75" x14ac:dyDescent="0.25">
      <c r="A158" s="45">
        <v>482</v>
      </c>
      <c r="B158" s="41" t="s">
        <v>484</v>
      </c>
      <c r="C158" s="41" t="s">
        <v>69</v>
      </c>
      <c r="D158" s="41" t="s">
        <v>19</v>
      </c>
      <c r="E158" s="42"/>
      <c r="F158" s="41" t="s">
        <v>37</v>
      </c>
      <c r="G158" s="38" t="s">
        <v>470</v>
      </c>
      <c r="H158" s="38"/>
      <c r="I158" s="41"/>
      <c r="L158" s="40"/>
    </row>
    <row r="159" spans="1:12" ht="15.75" x14ac:dyDescent="0.25">
      <c r="A159" s="45">
        <v>483</v>
      </c>
      <c r="B159" s="41" t="s">
        <v>485</v>
      </c>
      <c r="C159" s="41" t="s">
        <v>486</v>
      </c>
      <c r="D159" s="41" t="s">
        <v>159</v>
      </c>
      <c r="E159" s="42"/>
      <c r="F159" s="41" t="s">
        <v>34</v>
      </c>
      <c r="G159" s="38" t="s">
        <v>452</v>
      </c>
      <c r="H159" s="38"/>
      <c r="I159" s="41"/>
      <c r="L159" s="40"/>
    </row>
    <row r="160" spans="1:12" ht="15.75" x14ac:dyDescent="0.25">
      <c r="A160" s="45">
        <v>484</v>
      </c>
      <c r="B160" s="41" t="s">
        <v>487</v>
      </c>
      <c r="C160" s="41" t="s">
        <v>486</v>
      </c>
      <c r="D160" s="41" t="s">
        <v>159</v>
      </c>
      <c r="E160" s="42"/>
      <c r="F160" s="41" t="s">
        <v>25</v>
      </c>
      <c r="G160" s="38" t="s">
        <v>452</v>
      </c>
      <c r="H160" s="38"/>
      <c r="I160" s="41"/>
      <c r="L160" s="40"/>
    </row>
    <row r="161" spans="1:12" ht="15.75" x14ac:dyDescent="0.25">
      <c r="A161" s="45">
        <v>485</v>
      </c>
      <c r="B161" s="41" t="s">
        <v>97</v>
      </c>
      <c r="C161" s="41" t="s">
        <v>193</v>
      </c>
      <c r="D161" s="41" t="s">
        <v>44</v>
      </c>
      <c r="E161" s="42"/>
      <c r="F161" s="41" t="s">
        <v>66</v>
      </c>
      <c r="G161" s="38" t="s">
        <v>278</v>
      </c>
      <c r="H161" s="38"/>
      <c r="I161" s="41"/>
      <c r="L161" s="40"/>
    </row>
    <row r="162" spans="1:12" ht="15.75" x14ac:dyDescent="0.25">
      <c r="A162" s="45">
        <v>486</v>
      </c>
      <c r="B162" s="41" t="s">
        <v>488</v>
      </c>
      <c r="C162" s="41" t="s">
        <v>406</v>
      </c>
      <c r="D162" s="41" t="s">
        <v>133</v>
      </c>
      <c r="E162" s="42"/>
      <c r="F162" s="41" t="s">
        <v>34</v>
      </c>
      <c r="G162" s="38" t="s">
        <v>452</v>
      </c>
      <c r="H162" s="38"/>
      <c r="I162" s="41"/>
      <c r="L162" s="40"/>
    </row>
    <row r="163" spans="1:12" ht="15.75" x14ac:dyDescent="0.25">
      <c r="A163" s="45">
        <v>487</v>
      </c>
      <c r="B163" s="41" t="s">
        <v>489</v>
      </c>
      <c r="C163" s="41" t="s">
        <v>132</v>
      </c>
      <c r="D163" s="41" t="s">
        <v>75</v>
      </c>
      <c r="E163" s="42"/>
      <c r="F163" s="41" t="s">
        <v>61</v>
      </c>
      <c r="G163" s="38" t="s">
        <v>490</v>
      </c>
      <c r="H163" s="38"/>
      <c r="I163" s="41"/>
      <c r="L163" s="40"/>
    </row>
    <row r="164" spans="1:12" ht="15.75" x14ac:dyDescent="0.25">
      <c r="A164" s="45">
        <v>488</v>
      </c>
      <c r="B164" s="41" t="s">
        <v>26</v>
      </c>
      <c r="C164" s="41" t="s">
        <v>219</v>
      </c>
      <c r="D164" s="41" t="s">
        <v>19</v>
      </c>
      <c r="E164" s="42"/>
      <c r="F164" s="41" t="s">
        <v>28</v>
      </c>
      <c r="G164" s="38" t="s">
        <v>490</v>
      </c>
      <c r="H164" s="38" t="s">
        <v>307</v>
      </c>
      <c r="I164" s="41" t="s">
        <v>470</v>
      </c>
      <c r="L164" s="40"/>
    </row>
    <row r="165" spans="1:12" ht="15.75" x14ac:dyDescent="0.25">
      <c r="A165" s="45">
        <v>489</v>
      </c>
      <c r="B165" s="41" t="s">
        <v>229</v>
      </c>
      <c r="C165" s="41" t="s">
        <v>230</v>
      </c>
      <c r="D165" s="41" t="s">
        <v>31</v>
      </c>
      <c r="E165" s="42"/>
      <c r="F165" s="41" t="s">
        <v>28</v>
      </c>
      <c r="G165" s="38" t="s">
        <v>482</v>
      </c>
      <c r="H165" s="38"/>
      <c r="I165" s="41"/>
      <c r="L165" s="40"/>
    </row>
    <row r="166" spans="1:12" ht="15.75" x14ac:dyDescent="0.25">
      <c r="A166" s="45">
        <v>490</v>
      </c>
      <c r="B166" s="41" t="s">
        <v>497</v>
      </c>
      <c r="C166" s="41" t="s">
        <v>498</v>
      </c>
      <c r="D166" s="41" t="s">
        <v>499</v>
      </c>
      <c r="E166" s="42">
        <v>3896720</v>
      </c>
      <c r="F166" s="41" t="s">
        <v>500</v>
      </c>
      <c r="G166" s="38" t="s">
        <v>482</v>
      </c>
      <c r="H166" s="38"/>
      <c r="I166" s="41"/>
      <c r="L166" s="40"/>
    </row>
    <row r="167" spans="1:12" ht="15.75" x14ac:dyDescent="0.25">
      <c r="A167" s="45">
        <v>491</v>
      </c>
      <c r="B167" s="41" t="s">
        <v>62</v>
      </c>
      <c r="C167" s="41" t="s">
        <v>63</v>
      </c>
      <c r="D167" s="41" t="s">
        <v>133</v>
      </c>
      <c r="E167" s="42"/>
      <c r="F167" s="41" t="s">
        <v>156</v>
      </c>
      <c r="G167" s="38" t="s">
        <v>482</v>
      </c>
      <c r="H167" s="38"/>
      <c r="I167" s="41"/>
      <c r="L167" s="40"/>
    </row>
    <row r="168" spans="1:12" ht="15.75" x14ac:dyDescent="0.25">
      <c r="A168" s="45">
        <v>492</v>
      </c>
      <c r="B168" s="41" t="s">
        <v>229</v>
      </c>
      <c r="C168" s="41" t="s">
        <v>501</v>
      </c>
      <c r="D168" s="41" t="s">
        <v>133</v>
      </c>
      <c r="E168" s="42"/>
      <c r="F168" s="41" t="s">
        <v>7</v>
      </c>
      <c r="G168" s="38" t="s">
        <v>482</v>
      </c>
      <c r="H168" s="38"/>
      <c r="I168" s="41"/>
      <c r="L168" s="40"/>
    </row>
    <row r="169" spans="1:12" ht="15.75" x14ac:dyDescent="0.25">
      <c r="A169" s="45">
        <v>493</v>
      </c>
      <c r="B169" s="41" t="s">
        <v>194</v>
      </c>
      <c r="C169" s="41" t="s">
        <v>176</v>
      </c>
      <c r="D169" s="41" t="s">
        <v>19</v>
      </c>
      <c r="E169" s="42"/>
      <c r="F169" s="41" t="s">
        <v>28</v>
      </c>
      <c r="G169" s="38" t="s">
        <v>482</v>
      </c>
      <c r="H169" s="38"/>
      <c r="I169" s="41"/>
      <c r="L169" s="40"/>
    </row>
    <row r="170" spans="1:12" ht="15.75" x14ac:dyDescent="0.25">
      <c r="A170" s="45">
        <v>494</v>
      </c>
      <c r="B170" s="41" t="s">
        <v>217</v>
      </c>
      <c r="C170" s="41" t="s">
        <v>245</v>
      </c>
      <c r="D170" s="41" t="s">
        <v>133</v>
      </c>
      <c r="E170" s="42">
        <v>3765621</v>
      </c>
      <c r="F170" s="41" t="s">
        <v>28</v>
      </c>
      <c r="G170" s="38" t="s">
        <v>482</v>
      </c>
      <c r="H170" s="38"/>
      <c r="I170" s="41"/>
      <c r="L170" s="40"/>
    </row>
    <row r="171" spans="1:12" ht="15.75" x14ac:dyDescent="0.25">
      <c r="A171" s="45">
        <v>495</v>
      </c>
      <c r="B171" s="41" t="s">
        <v>250</v>
      </c>
      <c r="C171" s="41" t="s">
        <v>91</v>
      </c>
      <c r="D171" s="41" t="s">
        <v>133</v>
      </c>
      <c r="E171" s="42">
        <v>3603877</v>
      </c>
      <c r="F171" s="41" t="s">
        <v>61</v>
      </c>
      <c r="G171" s="38" t="s">
        <v>482</v>
      </c>
      <c r="H171" s="38"/>
      <c r="I171" s="41"/>
      <c r="L171" s="40"/>
    </row>
    <row r="172" spans="1:12" ht="15.75" x14ac:dyDescent="0.25">
      <c r="A172" s="45">
        <v>496</v>
      </c>
      <c r="B172" s="41" t="s">
        <v>53</v>
      </c>
      <c r="C172" s="41" t="s">
        <v>91</v>
      </c>
      <c r="D172" s="41" t="s">
        <v>133</v>
      </c>
      <c r="E172" s="42">
        <v>3603940</v>
      </c>
      <c r="F172" s="41" t="s">
        <v>28</v>
      </c>
      <c r="G172" s="38" t="s">
        <v>482</v>
      </c>
      <c r="H172" s="38"/>
      <c r="I172" s="41"/>
      <c r="L172" s="40"/>
    </row>
    <row r="173" spans="1:12" ht="15.75" x14ac:dyDescent="0.25">
      <c r="A173" s="45">
        <v>497</v>
      </c>
      <c r="B173" s="41" t="s">
        <v>124</v>
      </c>
      <c r="C173" s="41" t="s">
        <v>223</v>
      </c>
      <c r="D173" s="41" t="s">
        <v>90</v>
      </c>
      <c r="E173" s="42"/>
      <c r="F173" s="41" t="s">
        <v>24</v>
      </c>
      <c r="G173" s="38" t="s">
        <v>482</v>
      </c>
      <c r="H173" s="38"/>
      <c r="I173" s="41"/>
      <c r="L173" s="40"/>
    </row>
    <row r="174" spans="1:12" ht="15.75" x14ac:dyDescent="0.25">
      <c r="A174" s="45">
        <v>498</v>
      </c>
      <c r="B174" s="41"/>
      <c r="C174" s="41"/>
      <c r="D174" s="41"/>
      <c r="E174" s="42"/>
      <c r="F174" s="41"/>
      <c r="G174" s="38"/>
      <c r="H174" s="38"/>
      <c r="I174" s="41"/>
      <c r="L174" s="40"/>
    </row>
    <row r="175" spans="1:12" ht="15.75" x14ac:dyDescent="0.25">
      <c r="A175" s="45">
        <v>499</v>
      </c>
      <c r="B175" s="41"/>
      <c r="C175" s="41"/>
      <c r="D175" s="41"/>
      <c r="E175" s="42"/>
      <c r="F175" s="41"/>
      <c r="G175" s="38"/>
      <c r="H175" s="38"/>
      <c r="I175" s="41"/>
      <c r="L175" s="40"/>
    </row>
    <row r="176" spans="1:12" ht="15.75" x14ac:dyDescent="0.25">
      <c r="A176" s="45">
        <v>500</v>
      </c>
      <c r="B176" s="41"/>
      <c r="C176" s="41"/>
      <c r="D176" s="41"/>
      <c r="E176" s="42"/>
      <c r="F176" s="41"/>
      <c r="G176" s="38"/>
      <c r="H176" s="38"/>
      <c r="I176" s="41"/>
      <c r="L176" s="40"/>
    </row>
    <row r="177" spans="1:12" ht="15.75" x14ac:dyDescent="0.25">
      <c r="A177" s="45">
        <v>501</v>
      </c>
      <c r="B177" s="41"/>
      <c r="C177" s="41"/>
      <c r="D177" s="41"/>
      <c r="E177" s="42"/>
      <c r="F177" s="41"/>
      <c r="G177" s="38"/>
      <c r="H177" s="38"/>
      <c r="I177" s="41"/>
      <c r="L177" s="40"/>
    </row>
    <row r="178" spans="1:12" ht="15.75" x14ac:dyDescent="0.25">
      <c r="A178" s="45">
        <v>502</v>
      </c>
      <c r="B178" s="41"/>
      <c r="C178" s="41"/>
      <c r="D178" s="41"/>
      <c r="E178" s="42"/>
      <c r="F178" s="41"/>
      <c r="G178" s="38"/>
      <c r="H178" s="38"/>
      <c r="I178" s="41"/>
      <c r="L178" s="40"/>
    </row>
    <row r="179" spans="1:12" ht="15.75" x14ac:dyDescent="0.25">
      <c r="A179" s="45">
        <v>503</v>
      </c>
      <c r="B179" s="41"/>
      <c r="C179" s="41"/>
      <c r="D179" s="41"/>
      <c r="E179" s="42"/>
      <c r="F179" s="41"/>
      <c r="G179" s="38"/>
      <c r="H179" s="38"/>
      <c r="I179" s="41"/>
      <c r="L179" s="40"/>
    </row>
    <row r="180" spans="1:12" ht="15.75" x14ac:dyDescent="0.25">
      <c r="A180" s="45">
        <v>504</v>
      </c>
      <c r="B180" s="41"/>
      <c r="C180" s="41"/>
      <c r="D180" s="41"/>
      <c r="E180" s="42"/>
      <c r="F180" s="41"/>
      <c r="G180" s="38"/>
      <c r="H180" s="38"/>
      <c r="I180" s="41"/>
      <c r="L180" s="40"/>
    </row>
    <row r="181" spans="1:12" ht="15.75" x14ac:dyDescent="0.25">
      <c r="A181" s="45">
        <v>505</v>
      </c>
      <c r="B181" s="41"/>
      <c r="C181" s="41"/>
      <c r="D181" s="41"/>
      <c r="E181" s="42"/>
      <c r="F181" s="41"/>
      <c r="G181" s="38"/>
      <c r="H181" s="38"/>
      <c r="I181" s="41"/>
      <c r="L181" s="40"/>
    </row>
    <row r="182" spans="1:12" ht="15.75" x14ac:dyDescent="0.25">
      <c r="A182" s="45">
        <v>506</v>
      </c>
      <c r="B182" s="41"/>
      <c r="C182" s="41"/>
      <c r="D182" s="41"/>
      <c r="E182" s="42"/>
      <c r="F182" s="41"/>
      <c r="G182" s="38"/>
      <c r="H182" s="38"/>
      <c r="I182" s="41"/>
      <c r="L182" s="40"/>
    </row>
    <row r="183" spans="1:12" ht="15.75" x14ac:dyDescent="0.25">
      <c r="A183" s="45">
        <v>507</v>
      </c>
      <c r="B183" s="41"/>
      <c r="C183" s="41"/>
      <c r="D183" s="41"/>
      <c r="E183" s="42"/>
      <c r="F183" s="41"/>
      <c r="G183" s="38"/>
      <c r="H183" s="38"/>
      <c r="I183" s="41"/>
      <c r="L183" s="40"/>
    </row>
    <row r="184" spans="1:12" ht="15.75" x14ac:dyDescent="0.25">
      <c r="A184" s="45">
        <v>508</v>
      </c>
      <c r="B184" s="41"/>
      <c r="C184" s="41"/>
      <c r="D184" s="41"/>
      <c r="E184" s="42"/>
      <c r="F184" s="41"/>
      <c r="G184" s="38"/>
      <c r="H184" s="38"/>
      <c r="I184" s="41"/>
      <c r="L184" s="40"/>
    </row>
    <row r="185" spans="1:12" ht="15.75" x14ac:dyDescent="0.25">
      <c r="A185" s="45">
        <v>509</v>
      </c>
      <c r="B185" s="41"/>
      <c r="C185" s="41"/>
      <c r="D185" s="41"/>
      <c r="E185" s="42"/>
      <c r="F185" s="41"/>
      <c r="G185" s="38"/>
      <c r="H185" s="38"/>
      <c r="I185" s="41"/>
      <c r="L185" s="40"/>
    </row>
    <row r="186" spans="1:12" ht="15.75" x14ac:dyDescent="0.25">
      <c r="A186" s="45">
        <v>510</v>
      </c>
      <c r="B186" s="41"/>
      <c r="C186" s="41"/>
      <c r="D186" s="41"/>
      <c r="E186" s="42"/>
      <c r="F186" s="41"/>
      <c r="G186" s="38"/>
      <c r="H186" s="38"/>
      <c r="I186" s="41"/>
      <c r="L186" s="40"/>
    </row>
    <row r="187" spans="1:12" ht="15.75" x14ac:dyDescent="0.25">
      <c r="A187" s="45">
        <v>511</v>
      </c>
      <c r="B187" s="41"/>
      <c r="C187" s="41"/>
      <c r="D187" s="41"/>
      <c r="E187" s="42"/>
      <c r="F187" s="41"/>
      <c r="G187" s="38"/>
      <c r="H187" s="38"/>
      <c r="I187" s="41"/>
      <c r="L187" s="40"/>
    </row>
    <row r="188" spans="1:12" ht="15.75" x14ac:dyDescent="0.25">
      <c r="A188" s="45">
        <v>512</v>
      </c>
      <c r="B188" s="41"/>
      <c r="C188" s="41"/>
      <c r="D188" s="41"/>
      <c r="E188" s="42"/>
      <c r="F188" s="41"/>
      <c r="G188" s="38"/>
      <c r="H188" s="38"/>
      <c r="I188" s="41"/>
      <c r="L188" s="40"/>
    </row>
    <row r="189" spans="1:12" ht="15.75" x14ac:dyDescent="0.25">
      <c r="A189" s="45">
        <v>513</v>
      </c>
      <c r="B189" s="41"/>
      <c r="C189" s="41"/>
      <c r="D189" s="41"/>
      <c r="E189" s="42"/>
      <c r="F189" s="41"/>
      <c r="G189" s="38"/>
      <c r="H189" s="38"/>
      <c r="I189" s="41"/>
      <c r="L189" s="40"/>
    </row>
    <row r="190" spans="1:12" ht="15.75" x14ac:dyDescent="0.25">
      <c r="A190" s="45">
        <v>514</v>
      </c>
      <c r="B190" s="41"/>
      <c r="C190" s="41"/>
      <c r="D190" s="41"/>
      <c r="E190" s="42"/>
      <c r="F190" s="41"/>
      <c r="G190" s="38"/>
      <c r="H190" s="38"/>
      <c r="I190" s="41"/>
      <c r="L190" s="40"/>
    </row>
    <row r="191" spans="1:12" ht="15.75" x14ac:dyDescent="0.25">
      <c r="A191" s="45">
        <v>515</v>
      </c>
      <c r="B191" s="41"/>
      <c r="C191" s="41"/>
      <c r="D191" s="41"/>
      <c r="E191" s="42"/>
      <c r="F191" s="41"/>
      <c r="G191" s="38"/>
      <c r="H191" s="38"/>
      <c r="I191" s="41"/>
      <c r="L191" s="40"/>
    </row>
    <row r="192" spans="1:12" ht="15.75" x14ac:dyDescent="0.25">
      <c r="A192" s="45">
        <v>516</v>
      </c>
      <c r="B192" s="41"/>
      <c r="C192" s="41"/>
      <c r="D192" s="41"/>
      <c r="E192" s="42"/>
      <c r="F192" s="41"/>
      <c r="G192" s="38"/>
      <c r="H192" s="38"/>
      <c r="I192" s="41"/>
      <c r="L192" s="40"/>
    </row>
    <row r="193" spans="1:9" ht="15.75" x14ac:dyDescent="0.25">
      <c r="A193" s="43"/>
      <c r="B193" s="41"/>
      <c r="C193" s="41"/>
      <c r="D193" s="41"/>
      <c r="E193" s="42"/>
      <c r="F193" s="41"/>
      <c r="G193" s="38"/>
      <c r="H193" s="38"/>
      <c r="I193" s="41"/>
    </row>
    <row r="194" spans="1:9" ht="15.75" x14ac:dyDescent="0.25">
      <c r="A194" s="43"/>
      <c r="B194" s="41"/>
      <c r="C194" s="41"/>
      <c r="D194" s="41"/>
      <c r="E194" s="42"/>
      <c r="F194" s="41"/>
      <c r="G194" s="38"/>
      <c r="H194" s="38"/>
      <c r="I194" s="41"/>
    </row>
    <row r="195" spans="1:9" ht="15.75" x14ac:dyDescent="0.25">
      <c r="A195" s="43"/>
      <c r="B195" s="41"/>
      <c r="C195" s="41"/>
      <c r="D195" s="41"/>
      <c r="E195" s="42"/>
      <c r="F195" s="41"/>
      <c r="G195" s="38"/>
      <c r="H195" s="38"/>
      <c r="I195" s="41"/>
    </row>
    <row r="196" spans="1:9" ht="15.75" x14ac:dyDescent="0.25">
      <c r="A196" s="43"/>
      <c r="B196" s="41"/>
      <c r="C196" s="41"/>
      <c r="D196" s="41"/>
      <c r="E196" s="42"/>
      <c r="F196" s="41"/>
      <c r="G196" s="38"/>
      <c r="H196" s="38"/>
      <c r="I196" s="41"/>
    </row>
    <row r="197" spans="1:9" ht="15.75" x14ac:dyDescent="0.25">
      <c r="A197" s="43"/>
      <c r="B197" s="41"/>
      <c r="C197" s="41"/>
      <c r="D197" s="41"/>
      <c r="E197" s="42"/>
      <c r="F197" s="41"/>
      <c r="G197" s="38"/>
      <c r="H197" s="38"/>
      <c r="I197" s="41"/>
    </row>
    <row r="198" spans="1:9" ht="15.75" x14ac:dyDescent="0.25">
      <c r="A198" s="43"/>
      <c r="B198" s="41"/>
      <c r="C198" s="41"/>
      <c r="D198" s="41"/>
      <c r="E198" s="42"/>
      <c r="F198" s="41"/>
      <c r="G198" s="38"/>
      <c r="H198" s="38"/>
      <c r="I198" s="41"/>
    </row>
    <row r="199" spans="1:9" ht="15.75" x14ac:dyDescent="0.25">
      <c r="A199" s="43"/>
      <c r="B199" s="41"/>
      <c r="C199" s="41"/>
      <c r="D199" s="41"/>
      <c r="E199" s="42"/>
      <c r="F199" s="41"/>
      <c r="G199" s="38"/>
      <c r="H199" s="38"/>
      <c r="I199" s="41"/>
    </row>
    <row r="200" spans="1:9" ht="15.75" x14ac:dyDescent="0.25">
      <c r="A200" s="43"/>
      <c r="B200" s="41"/>
      <c r="C200" s="41"/>
      <c r="D200" s="41"/>
      <c r="E200" s="42"/>
      <c r="F200" s="41"/>
      <c r="G200" s="38"/>
      <c r="H200" s="38"/>
      <c r="I200" s="41"/>
    </row>
    <row r="201" spans="1:9" ht="15.75" x14ac:dyDescent="0.25">
      <c r="A201" s="43"/>
      <c r="B201" s="41"/>
      <c r="C201" s="41"/>
      <c r="D201" s="41"/>
      <c r="E201" s="42"/>
      <c r="F201" s="41"/>
      <c r="G201" s="38"/>
      <c r="H201" s="38"/>
      <c r="I201" s="41"/>
    </row>
    <row r="202" spans="1:9" ht="15.75" x14ac:dyDescent="0.25">
      <c r="A202" s="43"/>
      <c r="B202" s="41"/>
      <c r="C202" s="41"/>
      <c r="D202" s="41"/>
      <c r="E202" s="42"/>
      <c r="F202" s="41"/>
      <c r="G202" s="38"/>
      <c r="H202" s="38"/>
      <c r="I202" s="41"/>
    </row>
    <row r="203" spans="1:9" ht="15.75" x14ac:dyDescent="0.25">
      <c r="A203" s="43"/>
      <c r="B203" s="41"/>
      <c r="C203" s="41"/>
      <c r="D203" s="41"/>
      <c r="E203" s="42"/>
      <c r="F203" s="41"/>
      <c r="G203" s="38"/>
      <c r="H203" s="38"/>
      <c r="I203" s="41"/>
    </row>
    <row r="204" spans="1:9" ht="15.75" x14ac:dyDescent="0.25">
      <c r="A204" s="43"/>
      <c r="B204" s="41"/>
      <c r="C204" s="41"/>
      <c r="D204" s="41"/>
      <c r="E204" s="42"/>
      <c r="F204" s="41"/>
      <c r="G204" s="38"/>
      <c r="H204" s="38"/>
      <c r="I204" s="41"/>
    </row>
    <row r="205" spans="1:9" ht="15.75" x14ac:dyDescent="0.25">
      <c r="A205" s="43"/>
      <c r="B205" s="41"/>
      <c r="C205" s="41"/>
      <c r="D205" s="41"/>
      <c r="E205" s="42"/>
      <c r="F205" s="41"/>
      <c r="G205" s="38"/>
      <c r="H205" s="38"/>
      <c r="I205" s="41"/>
    </row>
    <row r="206" spans="1:9" ht="15.75" x14ac:dyDescent="0.25">
      <c r="A206" s="43"/>
      <c r="B206" s="41"/>
      <c r="C206" s="41"/>
      <c r="D206" s="41"/>
      <c r="E206" s="42"/>
      <c r="F206" s="41"/>
      <c r="G206" s="38"/>
      <c r="H206" s="38"/>
      <c r="I206" s="41"/>
    </row>
    <row r="207" spans="1:9" ht="15.75" x14ac:dyDescent="0.25">
      <c r="A207" s="43"/>
      <c r="B207" s="41"/>
      <c r="C207" s="41"/>
      <c r="D207" s="41"/>
      <c r="E207" s="42"/>
      <c r="F207" s="41"/>
      <c r="G207" s="38"/>
      <c r="H207" s="38"/>
      <c r="I207" s="41"/>
    </row>
    <row r="208" spans="1:9" ht="15.75" x14ac:dyDescent="0.25">
      <c r="A208" s="43"/>
      <c r="B208" s="41"/>
      <c r="C208" s="41"/>
      <c r="D208" s="41"/>
      <c r="E208" s="42"/>
      <c r="F208" s="41"/>
      <c r="G208" s="38"/>
      <c r="H208" s="38"/>
      <c r="I208" s="41"/>
    </row>
    <row r="209" spans="1:9" ht="15.75" x14ac:dyDescent="0.25">
      <c r="A209" s="43"/>
      <c r="B209" s="41"/>
      <c r="C209" s="41"/>
      <c r="D209" s="41"/>
      <c r="E209" s="42"/>
      <c r="F209" s="41"/>
      <c r="G209" s="38"/>
      <c r="H209" s="38"/>
      <c r="I209" s="41"/>
    </row>
    <row r="210" spans="1:9" ht="15.75" x14ac:dyDescent="0.25">
      <c r="A210" s="43"/>
      <c r="B210" s="41"/>
      <c r="C210" s="41"/>
      <c r="D210" s="41"/>
      <c r="E210" s="42"/>
      <c r="F210" s="41"/>
      <c r="G210" s="38"/>
      <c r="H210" s="38"/>
      <c r="I210" s="41"/>
    </row>
    <row r="211" spans="1:9" ht="15.75" x14ac:dyDescent="0.25">
      <c r="A211" s="43"/>
      <c r="B211" s="41"/>
      <c r="C211" s="41"/>
      <c r="D211" s="41"/>
      <c r="E211" s="42"/>
      <c r="F211" s="41"/>
      <c r="G211" s="38"/>
      <c r="H211" s="38"/>
      <c r="I211" s="41"/>
    </row>
    <row r="212" spans="1:9" ht="15.75" x14ac:dyDescent="0.25">
      <c r="A212" s="43"/>
      <c r="B212" s="41"/>
      <c r="C212" s="41"/>
      <c r="D212" s="41"/>
      <c r="E212" s="42"/>
      <c r="F212" s="41"/>
      <c r="G212" s="38"/>
      <c r="H212" s="38"/>
      <c r="I212" s="41"/>
    </row>
    <row r="213" spans="1:9" ht="15.75" x14ac:dyDescent="0.25">
      <c r="A213" s="43"/>
      <c r="B213" s="41"/>
      <c r="C213" s="41"/>
      <c r="D213" s="41"/>
      <c r="E213" s="42"/>
      <c r="F213" s="41"/>
      <c r="G213" s="38"/>
      <c r="H213" s="38"/>
      <c r="I213" s="41"/>
    </row>
    <row r="214" spans="1:9" ht="15.75" x14ac:dyDescent="0.25">
      <c r="A214" s="43"/>
      <c r="B214" s="41"/>
      <c r="C214" s="41"/>
      <c r="D214" s="41"/>
      <c r="E214" s="42"/>
      <c r="F214" s="41"/>
      <c r="G214" s="38"/>
      <c r="H214" s="38"/>
      <c r="I214" s="41"/>
    </row>
    <row r="215" spans="1:9" ht="15.75" x14ac:dyDescent="0.25">
      <c r="A215" s="43"/>
      <c r="B215" s="41"/>
      <c r="C215" s="41"/>
      <c r="D215" s="41"/>
      <c r="E215" s="42"/>
      <c r="F215" s="41"/>
      <c r="G215" s="38"/>
      <c r="H215" s="38"/>
      <c r="I215" s="41"/>
    </row>
    <row r="216" spans="1:9" ht="15.75" x14ac:dyDescent="0.25">
      <c r="A216" s="43"/>
      <c r="B216" s="41"/>
      <c r="C216" s="41"/>
      <c r="D216" s="41"/>
      <c r="E216" s="42"/>
      <c r="F216" s="41"/>
      <c r="G216" s="38"/>
      <c r="H216" s="38"/>
      <c r="I216" s="41"/>
    </row>
    <row r="217" spans="1:9" ht="15.75" x14ac:dyDescent="0.25">
      <c r="A217" s="43"/>
      <c r="B217" s="41"/>
      <c r="C217" s="41"/>
      <c r="D217" s="41"/>
      <c r="E217" s="42"/>
      <c r="F217" s="41"/>
      <c r="G217" s="38"/>
      <c r="H217" s="38"/>
      <c r="I217" s="41"/>
    </row>
    <row r="218" spans="1:9" ht="15.75" x14ac:dyDescent="0.25">
      <c r="A218" s="43"/>
      <c r="B218" s="41"/>
      <c r="C218" s="41"/>
      <c r="D218" s="41"/>
      <c r="E218" s="42"/>
      <c r="F218" s="41"/>
      <c r="G218" s="38"/>
      <c r="H218" s="38"/>
      <c r="I218" s="41"/>
    </row>
    <row r="219" spans="1:9" ht="15.75" x14ac:dyDescent="0.25">
      <c r="A219" s="43"/>
      <c r="B219" s="41"/>
      <c r="C219" s="41"/>
      <c r="D219" s="41"/>
      <c r="E219" s="42"/>
      <c r="F219" s="41"/>
      <c r="G219" s="38"/>
      <c r="H219" s="38"/>
      <c r="I219" s="41"/>
    </row>
    <row r="220" spans="1:9" ht="15.75" x14ac:dyDescent="0.25">
      <c r="A220" s="43"/>
      <c r="B220" s="41"/>
      <c r="C220" s="41"/>
      <c r="D220" s="41"/>
      <c r="E220" s="42"/>
      <c r="F220" s="41"/>
      <c r="G220" s="38"/>
      <c r="H220" s="38"/>
      <c r="I220" s="41"/>
    </row>
    <row r="221" spans="1:9" ht="15.75" x14ac:dyDescent="0.25">
      <c r="A221" s="43"/>
      <c r="B221" s="41"/>
      <c r="C221" s="41"/>
      <c r="D221" s="41"/>
      <c r="E221" s="42"/>
      <c r="F221" s="41"/>
      <c r="G221" s="38"/>
      <c r="H221" s="38"/>
      <c r="I221" s="41"/>
    </row>
    <row r="222" spans="1:9" ht="15.75" x14ac:dyDescent="0.25">
      <c r="A222" s="43"/>
      <c r="B222" s="41"/>
      <c r="C222" s="41"/>
      <c r="D222" s="41"/>
      <c r="E222" s="42"/>
      <c r="F222" s="41"/>
      <c r="G222" s="38"/>
      <c r="H222" s="38"/>
      <c r="I222" s="41"/>
    </row>
    <row r="223" spans="1:9" ht="15.75" x14ac:dyDescent="0.25">
      <c r="A223" s="43"/>
      <c r="B223" s="41"/>
      <c r="C223" s="41"/>
      <c r="D223" s="41"/>
      <c r="E223" s="42"/>
      <c r="F223" s="41"/>
      <c r="G223" s="38"/>
      <c r="H223" s="38"/>
      <c r="I223" s="41"/>
    </row>
    <row r="224" spans="1:9" ht="15.75" x14ac:dyDescent="0.25">
      <c r="A224" s="43"/>
      <c r="B224" s="41"/>
      <c r="C224" s="41"/>
      <c r="D224" s="41"/>
      <c r="E224" s="42"/>
      <c r="F224" s="41"/>
      <c r="G224" s="38"/>
      <c r="H224" s="38"/>
      <c r="I224" s="41"/>
    </row>
    <row r="225" spans="1:9" ht="15.75" x14ac:dyDescent="0.25">
      <c r="A225" s="43"/>
      <c r="B225" s="41"/>
      <c r="C225" s="41"/>
      <c r="D225" s="41"/>
      <c r="E225" s="42"/>
      <c r="F225" s="41"/>
      <c r="G225" s="38"/>
      <c r="H225" s="38"/>
      <c r="I225" s="41"/>
    </row>
    <row r="226" spans="1:9" ht="15.75" x14ac:dyDescent="0.25">
      <c r="A226" s="43"/>
      <c r="B226" s="41"/>
      <c r="C226" s="41"/>
      <c r="D226" s="41"/>
      <c r="E226" s="42"/>
      <c r="F226" s="41"/>
      <c r="G226" s="38"/>
      <c r="H226" s="38"/>
      <c r="I226" s="41"/>
    </row>
    <row r="227" spans="1:9" ht="15.75" x14ac:dyDescent="0.25">
      <c r="A227" s="43"/>
      <c r="B227" s="41"/>
      <c r="C227" s="41"/>
      <c r="D227" s="41"/>
      <c r="E227" s="42"/>
      <c r="F227" s="41"/>
      <c r="G227" s="38"/>
      <c r="H227" s="38"/>
      <c r="I227" s="41"/>
    </row>
    <row r="228" spans="1:9" ht="15.75" x14ac:dyDescent="0.25">
      <c r="A228" s="43"/>
      <c r="B228" s="41"/>
      <c r="C228" s="41"/>
      <c r="D228" s="41"/>
      <c r="E228" s="42"/>
      <c r="F228" s="41"/>
      <c r="G228" s="38"/>
      <c r="H228" s="38"/>
      <c r="I228" s="41"/>
    </row>
    <row r="229" spans="1:9" ht="15.75" x14ac:dyDescent="0.25">
      <c r="A229" s="43"/>
      <c r="B229" s="41"/>
      <c r="C229" s="41"/>
      <c r="D229" s="41"/>
      <c r="E229" s="42"/>
      <c r="F229" s="41"/>
      <c r="G229" s="38"/>
      <c r="H229" s="38"/>
      <c r="I229" s="41"/>
    </row>
    <row r="230" spans="1:9" ht="15.75" x14ac:dyDescent="0.25">
      <c r="A230" s="43"/>
      <c r="B230" s="41"/>
      <c r="C230" s="41"/>
      <c r="D230" s="41"/>
      <c r="E230" s="42"/>
      <c r="F230" s="41"/>
      <c r="G230" s="38"/>
      <c r="H230" s="38"/>
      <c r="I230" s="41"/>
    </row>
    <row r="231" spans="1:9" ht="15.75" x14ac:dyDescent="0.25">
      <c r="A231" s="43"/>
      <c r="B231" s="41"/>
      <c r="C231" s="41"/>
      <c r="D231" s="41"/>
      <c r="E231" s="42"/>
      <c r="F231" s="41"/>
      <c r="G231" s="38"/>
      <c r="H231" s="38"/>
      <c r="I231" s="41"/>
    </row>
    <row r="232" spans="1:9" ht="15.75" x14ac:dyDescent="0.25">
      <c r="A232" s="43"/>
      <c r="B232" s="41"/>
      <c r="C232" s="41"/>
      <c r="D232" s="41"/>
      <c r="E232" s="42"/>
      <c r="F232" s="41"/>
      <c r="G232" s="38"/>
      <c r="H232" s="38"/>
      <c r="I232" s="41"/>
    </row>
    <row r="233" spans="1:9" ht="15.75" x14ac:dyDescent="0.25">
      <c r="A233" s="43"/>
      <c r="B233" s="41"/>
      <c r="C233" s="41"/>
      <c r="D233" s="41"/>
      <c r="E233" s="42"/>
      <c r="F233" s="41"/>
      <c r="G233" s="38"/>
      <c r="H233" s="38"/>
      <c r="I233" s="41"/>
    </row>
    <row r="234" spans="1:9" ht="15.75" x14ac:dyDescent="0.25">
      <c r="A234" s="43"/>
      <c r="B234" s="41"/>
      <c r="C234" s="41"/>
      <c r="D234" s="41"/>
      <c r="E234" s="42"/>
      <c r="F234" s="41"/>
      <c r="G234" s="38"/>
      <c r="H234" s="38"/>
      <c r="I234" s="41"/>
    </row>
    <row r="235" spans="1:9" ht="15.75" x14ac:dyDescent="0.25">
      <c r="A235" s="43"/>
      <c r="B235" s="41"/>
      <c r="C235" s="41"/>
      <c r="D235" s="41"/>
      <c r="E235" s="42"/>
      <c r="F235" s="41"/>
      <c r="G235" s="38"/>
      <c r="H235" s="38"/>
      <c r="I235" s="41"/>
    </row>
    <row r="236" spans="1:9" ht="15.75" x14ac:dyDescent="0.25">
      <c r="A236" s="43"/>
      <c r="B236" s="41"/>
      <c r="C236" s="41"/>
      <c r="D236" s="41"/>
      <c r="E236" s="42"/>
      <c r="F236" s="41"/>
      <c r="G236" s="38"/>
      <c r="H236" s="38"/>
      <c r="I236" s="41"/>
    </row>
    <row r="237" spans="1:9" ht="15.75" x14ac:dyDescent="0.25">
      <c r="A237" s="43"/>
      <c r="B237" s="41"/>
      <c r="C237" s="41"/>
      <c r="D237" s="41"/>
      <c r="E237" s="42"/>
      <c r="F237" s="41"/>
      <c r="G237" s="38"/>
      <c r="H237" s="38"/>
      <c r="I237" s="41"/>
    </row>
    <row r="238" spans="1:9" ht="15.75" x14ac:dyDescent="0.25">
      <c r="A238" s="43"/>
      <c r="B238" s="41"/>
      <c r="C238" s="41"/>
      <c r="D238" s="41"/>
      <c r="E238" s="42"/>
      <c r="F238" s="41"/>
      <c r="G238" s="38"/>
      <c r="H238" s="38"/>
      <c r="I238" s="41"/>
    </row>
    <row r="239" spans="1:9" ht="15.75" x14ac:dyDescent="0.25">
      <c r="A239" s="43"/>
      <c r="B239" s="41"/>
      <c r="C239" s="41"/>
      <c r="D239" s="41"/>
      <c r="E239" s="42"/>
      <c r="F239" s="41"/>
      <c r="G239" s="38"/>
      <c r="H239" s="38"/>
      <c r="I239" s="41"/>
    </row>
    <row r="240" spans="1:9" ht="15.75" x14ac:dyDescent="0.25">
      <c r="A240" s="43"/>
      <c r="B240" s="41"/>
      <c r="C240" s="41"/>
      <c r="D240" s="41"/>
      <c r="E240" s="42"/>
      <c r="F240" s="41"/>
      <c r="G240" s="38"/>
      <c r="H240" s="38"/>
      <c r="I240" s="41"/>
    </row>
    <row r="241" spans="1:9" ht="15.75" x14ac:dyDescent="0.25">
      <c r="A241" s="43"/>
      <c r="B241" s="41"/>
      <c r="C241" s="41"/>
      <c r="D241" s="41"/>
      <c r="E241" s="42"/>
      <c r="F241" s="41"/>
      <c r="G241" s="38"/>
      <c r="H241" s="38"/>
      <c r="I241" s="41"/>
    </row>
    <row r="242" spans="1:9" ht="15.75" x14ac:dyDescent="0.25">
      <c r="A242" s="43"/>
      <c r="B242" s="41"/>
      <c r="C242" s="41"/>
      <c r="D242" s="41"/>
      <c r="E242" s="42"/>
      <c r="F242" s="41"/>
      <c r="G242" s="38"/>
      <c r="H242" s="38"/>
      <c r="I242" s="41"/>
    </row>
    <row r="243" spans="1:9" ht="15.75" x14ac:dyDescent="0.25">
      <c r="A243" s="43"/>
      <c r="B243" s="41"/>
      <c r="C243" s="41"/>
      <c r="D243" s="41"/>
      <c r="E243" s="42"/>
      <c r="F243" s="41"/>
      <c r="G243" s="38"/>
      <c r="H243" s="38"/>
      <c r="I243" s="41"/>
    </row>
    <row r="244" spans="1:9" ht="15.75" x14ac:dyDescent="0.25">
      <c r="A244" s="43"/>
      <c r="B244" s="41"/>
      <c r="C244" s="41"/>
      <c r="D244" s="41"/>
      <c r="E244" s="42"/>
      <c r="F244" s="41"/>
      <c r="G244" s="38"/>
      <c r="H244" s="38"/>
      <c r="I244" s="41"/>
    </row>
    <row r="245" spans="1:9" ht="15.75" x14ac:dyDescent="0.25">
      <c r="A245" s="43"/>
      <c r="B245" s="41"/>
      <c r="C245" s="41"/>
      <c r="D245" s="41"/>
      <c r="E245" s="42"/>
      <c r="F245" s="41"/>
      <c r="G245" s="38"/>
      <c r="H245" s="38"/>
      <c r="I245" s="41"/>
    </row>
    <row r="246" spans="1:9" ht="15.75" x14ac:dyDescent="0.25">
      <c r="A246" s="43"/>
      <c r="B246" s="41"/>
      <c r="C246" s="41"/>
      <c r="D246" s="41"/>
      <c r="E246" s="42"/>
      <c r="F246" s="41"/>
      <c r="G246" s="38"/>
      <c r="H246" s="38"/>
      <c r="I246" s="41"/>
    </row>
    <row r="247" spans="1:9" ht="15.75" x14ac:dyDescent="0.25">
      <c r="A247" s="43"/>
      <c r="B247" s="41"/>
      <c r="C247" s="41"/>
      <c r="D247" s="41"/>
      <c r="E247" s="42"/>
      <c r="F247" s="41"/>
      <c r="G247" s="38"/>
      <c r="H247" s="38"/>
      <c r="I247" s="41"/>
    </row>
    <row r="248" spans="1:9" ht="15.75" x14ac:dyDescent="0.25">
      <c r="A248" s="43"/>
      <c r="B248" s="41"/>
      <c r="C248" s="41"/>
      <c r="D248" s="41"/>
      <c r="E248" s="42"/>
      <c r="F248" s="41"/>
      <c r="G248" s="38"/>
      <c r="H248" s="38"/>
      <c r="I248" s="41"/>
    </row>
    <row r="249" spans="1:9" ht="15.75" x14ac:dyDescent="0.25">
      <c r="A249" s="43"/>
      <c r="B249" s="41"/>
      <c r="C249" s="41"/>
      <c r="D249" s="41"/>
      <c r="E249" s="42"/>
      <c r="F249" s="41"/>
      <c r="G249" s="38"/>
      <c r="H249" s="38"/>
      <c r="I249" s="41"/>
    </row>
    <row r="250" spans="1:9" ht="15.75" x14ac:dyDescent="0.25">
      <c r="A250" s="43"/>
      <c r="B250" s="41"/>
      <c r="C250" s="41"/>
      <c r="D250" s="41"/>
      <c r="E250" s="42"/>
      <c r="F250" s="41"/>
      <c r="G250" s="38"/>
      <c r="H250" s="38"/>
      <c r="I250" s="41"/>
    </row>
    <row r="251" spans="1:9" ht="15.75" x14ac:dyDescent="0.25">
      <c r="A251" s="43"/>
      <c r="B251" s="41"/>
      <c r="C251" s="41"/>
      <c r="D251" s="41"/>
      <c r="E251" s="42"/>
      <c r="F251" s="41"/>
      <c r="G251" s="38"/>
      <c r="H251" s="38"/>
      <c r="I251" s="41"/>
    </row>
    <row r="252" spans="1:9" ht="15.75" x14ac:dyDescent="0.25">
      <c r="A252" s="43"/>
      <c r="B252" s="41"/>
      <c r="C252" s="41"/>
      <c r="D252" s="41"/>
      <c r="E252" s="42"/>
      <c r="F252" s="41"/>
      <c r="G252" s="38"/>
      <c r="H252" s="38"/>
      <c r="I252" s="41"/>
    </row>
  </sheetData>
  <autoFilter ref="A1:J192"/>
  <sortState ref="B2:J73">
    <sortCondition ref="C2:C73"/>
  </sortState>
  <dataValidations count="3">
    <dataValidation type="list" errorStyle="information" allowBlank="1" showInputMessage="1" showErrorMessage="1" errorTitle="New club" sqref="D1">
      <formula1>"Club_names"</formula1>
    </dataValidation>
    <dataValidation type="list" allowBlank="1" sqref="F2:F252">
      <formula1>Age_categories</formula1>
    </dataValidation>
    <dataValidation type="list" errorStyle="information" allowBlank="1" sqref="D2:D252">
      <formula1>Clubs</formula1>
    </dataValidation>
  </dataValidations>
  <pageMargins left="0.7" right="0.7" top="0.75" bottom="0.75" header="0.3" footer="0.3"/>
  <pageSetup paperSize="9" scale="43" fitToHeight="0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4"/>
  <sheetViews>
    <sheetView workbookViewId="0">
      <selection activeCell="G83" sqref="G83"/>
    </sheetView>
  </sheetViews>
  <sheetFormatPr defaultRowHeight="15" x14ac:dyDescent="0.25"/>
  <cols>
    <col min="4" max="4" width="16" customWidth="1"/>
    <col min="5" max="5" width="15" customWidth="1"/>
    <col min="6" max="6" width="27.28515625" customWidth="1"/>
  </cols>
  <sheetData>
    <row r="1" spans="2:11" x14ac:dyDescent="0.25">
      <c r="B1" s="17"/>
      <c r="C1" s="17"/>
      <c r="D1" s="17"/>
      <c r="E1" s="17"/>
      <c r="F1" s="17"/>
      <c r="G1" s="17"/>
      <c r="H1" s="17"/>
      <c r="I1" s="17"/>
    </row>
    <row r="2" spans="2:11" ht="15.75" thickBot="1" x14ac:dyDescent="0.3">
      <c r="B2" s="7" t="s">
        <v>12</v>
      </c>
      <c r="C2" s="8" t="s">
        <v>252</v>
      </c>
      <c r="D2" s="7" t="s">
        <v>8</v>
      </c>
      <c r="E2" s="29" t="s">
        <v>34</v>
      </c>
      <c r="F2" s="7" t="s">
        <v>260</v>
      </c>
      <c r="G2" s="8"/>
      <c r="H2" s="7" t="s">
        <v>199</v>
      </c>
      <c r="I2" s="17"/>
      <c r="J2" s="3"/>
      <c r="K2" t="s">
        <v>13</v>
      </c>
    </row>
    <row r="3" spans="2:11" x14ac:dyDescent="0.25">
      <c r="G3" s="27" t="s">
        <v>268</v>
      </c>
      <c r="I3" s="17"/>
      <c r="K3" t="s">
        <v>14</v>
      </c>
    </row>
    <row r="4" spans="2:11" x14ac:dyDescent="0.25">
      <c r="B4" s="6" t="s">
        <v>0</v>
      </c>
      <c r="C4" s="6" t="s">
        <v>11</v>
      </c>
      <c r="D4" s="6" t="s">
        <v>10</v>
      </c>
      <c r="E4" s="6"/>
      <c r="F4" s="6" t="s">
        <v>3</v>
      </c>
      <c r="G4" s="6" t="s">
        <v>198</v>
      </c>
      <c r="I4" s="17"/>
    </row>
    <row r="5" spans="2:11" ht="15.75" x14ac:dyDescent="0.25">
      <c r="B5" s="50">
        <v>419</v>
      </c>
      <c r="C5" s="35">
        <v>1</v>
      </c>
      <c r="D5" s="35" t="str">
        <f>VLOOKUP($B5,'Mtg 1 Entries'!$A$2:$I$187, 2)</f>
        <v>Lilia</v>
      </c>
      <c r="E5" s="35" t="str">
        <f>VLOOKUP($B5,'Mtg 1 Entries'!$A$2:$I$187, 3)</f>
        <v>Killourhey</v>
      </c>
      <c r="F5" s="35" t="str">
        <f>VLOOKUP($B5,'Mtg 1 Entries'!$A$2:$I$187, 4)</f>
        <v>Yate &amp; District AC</v>
      </c>
      <c r="G5" s="52">
        <v>11.2</v>
      </c>
      <c r="H5" s="35" t="str">
        <f>VLOOKUP($B5,'Mtg 1 Entries'!$A$2:$I$187, 6)</f>
        <v>U11G</v>
      </c>
      <c r="I5" s="17"/>
    </row>
    <row r="6" spans="2:11" ht="15.75" x14ac:dyDescent="0.25">
      <c r="B6" s="50">
        <v>426</v>
      </c>
      <c r="C6" s="35">
        <v>2</v>
      </c>
      <c r="D6" s="35" t="str">
        <f>VLOOKUP($B6,'Mtg 1 Entries'!$A$2:$I$187, 2)</f>
        <v>Holly</v>
      </c>
      <c r="E6" s="35" t="str">
        <f>VLOOKUP($B6,'Mtg 1 Entries'!$A$2:$I$187, 3)</f>
        <v>Massey - Jones</v>
      </c>
      <c r="F6" s="35" t="str">
        <f>VLOOKUP($B6,'Mtg 1 Entries'!$A$2:$I$187, 4)</f>
        <v>Bristol &amp; West AC</v>
      </c>
      <c r="G6" s="52">
        <v>12.1</v>
      </c>
      <c r="H6" s="35" t="str">
        <f>VLOOKUP($B6,'Mtg 1 Entries'!$A$2:$I$187, 6)</f>
        <v>U11G</v>
      </c>
      <c r="I6" s="17"/>
    </row>
    <row r="7" spans="2:11" ht="15.75" x14ac:dyDescent="0.25">
      <c r="B7" s="50">
        <v>431</v>
      </c>
      <c r="C7" s="35">
        <v>3</v>
      </c>
      <c r="D7" s="35" t="str">
        <f>VLOOKUP($B7,'Mtg 1 Entries'!$A$2:$I$187, 2)</f>
        <v>Lola</v>
      </c>
      <c r="E7" s="35" t="str">
        <f>VLOOKUP($B7,'Mtg 1 Entries'!$A$2:$I$187, 3)</f>
        <v>Paul</v>
      </c>
      <c r="F7" s="35" t="str">
        <f>VLOOKUP($B7,'Mtg 1 Entries'!$A$2:$I$187, 4)</f>
        <v>Unattached</v>
      </c>
      <c r="G7" s="52">
        <v>12.6</v>
      </c>
      <c r="H7" s="35" t="str">
        <f>VLOOKUP($B7,'Mtg 1 Entries'!$A$2:$I$187, 6)</f>
        <v>U11G</v>
      </c>
      <c r="I7" s="17"/>
      <c r="K7" s="24"/>
    </row>
    <row r="8" spans="2:11" s="24" customFormat="1" ht="15.75" x14ac:dyDescent="0.25">
      <c r="B8" s="50">
        <v>462</v>
      </c>
      <c r="C8" s="35">
        <v>4</v>
      </c>
      <c r="D8" s="35" t="str">
        <f>VLOOKUP($B8,'Mtg 1 Entries'!$A$2:$I$187, 2)</f>
        <v>Abigail</v>
      </c>
      <c r="E8" s="35" t="str">
        <f>VLOOKUP($B8,'Mtg 1 Entries'!$A$2:$I$187, 3)</f>
        <v>Gregg</v>
      </c>
      <c r="F8" s="35" t="str">
        <f>VLOOKUP($B8,'Mtg 1 Entries'!$A$2:$I$187, 4)</f>
        <v>Yate &amp; District AC</v>
      </c>
      <c r="G8" s="52">
        <v>12.7</v>
      </c>
      <c r="H8" s="35" t="str">
        <f>VLOOKUP($B8,'Mtg 1 Entries'!$A$2:$I$187, 6)</f>
        <v>U11G</v>
      </c>
      <c r="I8" s="17"/>
    </row>
    <row r="9" spans="2:11" s="24" customFormat="1" ht="15.75" x14ac:dyDescent="0.25">
      <c r="B9" s="50">
        <v>469</v>
      </c>
      <c r="C9" s="35">
        <v>5</v>
      </c>
      <c r="D9" s="35" t="str">
        <f>VLOOKUP($B9,'Mtg 1 Entries'!$A$2:$I$187, 2)</f>
        <v>Estelle</v>
      </c>
      <c r="E9" s="35" t="str">
        <f>VLOOKUP($B9,'Mtg 1 Entries'!$A$2:$I$187, 3)</f>
        <v>Lowe</v>
      </c>
      <c r="F9" s="35" t="str">
        <f>VLOOKUP($B9,'Mtg 1 Entries'!$A$2:$I$187, 4)</f>
        <v>Yate &amp; District AC</v>
      </c>
      <c r="G9" s="52">
        <v>12.8</v>
      </c>
      <c r="H9" s="35" t="str">
        <f>VLOOKUP($B9,'Mtg 1 Entries'!$A$2:$I$187, 6)</f>
        <v>U11G</v>
      </c>
      <c r="I9" s="17"/>
      <c r="K9" s="40"/>
    </row>
    <row r="10" spans="2:11" s="40" customFormat="1" ht="15.75" x14ac:dyDescent="0.25">
      <c r="B10" s="50">
        <v>413</v>
      </c>
      <c r="C10" s="35">
        <v>6</v>
      </c>
      <c r="D10" s="35" t="str">
        <f>VLOOKUP($B10,'Mtg 1 Entries'!$A$2:$I$187, 2)</f>
        <v>Layla</v>
      </c>
      <c r="E10" s="35" t="str">
        <f>VLOOKUP($B10,'Mtg 1 Entries'!$A$2:$I$187, 3)</f>
        <v>Gardiner</v>
      </c>
      <c r="F10" s="35" t="str">
        <f>VLOOKUP($B10,'Mtg 1 Entries'!$A$2:$I$187, 4)</f>
        <v>Chippenham Harriers</v>
      </c>
      <c r="G10" s="52">
        <v>13.5</v>
      </c>
      <c r="H10" s="35" t="str">
        <f>VLOOKUP($B10,'Mtg 1 Entries'!$A$2:$I$187, 6)</f>
        <v>U11G</v>
      </c>
      <c r="I10" s="17"/>
    </row>
    <row r="11" spans="2:11" s="40" customFormat="1" ht="15.75" x14ac:dyDescent="0.25">
      <c r="B11" s="50">
        <v>455</v>
      </c>
      <c r="C11" s="35">
        <v>7</v>
      </c>
      <c r="D11" s="35" t="str">
        <f>VLOOKUP($B11,'Mtg 1 Entries'!$A$2:$I$187, 2)</f>
        <v>Lexi-Mae</v>
      </c>
      <c r="E11" s="35" t="str">
        <f>VLOOKUP($B11,'Mtg 1 Entries'!$A$2:$I$187, 3)</f>
        <v>Hale</v>
      </c>
      <c r="F11" s="35" t="str">
        <f>VLOOKUP($B11,'Mtg 1 Entries'!$A$2:$I$187, 4)</f>
        <v>Yate &amp; District AC</v>
      </c>
      <c r="G11" s="52">
        <v>15.2</v>
      </c>
      <c r="H11" s="35" t="str">
        <f>VLOOKUP($B11,'Mtg 1 Entries'!$A$2:$I$187, 6)</f>
        <v>U11G</v>
      </c>
      <c r="I11" s="17"/>
      <c r="K11"/>
    </row>
    <row r="12" spans="2:11" s="40" customFormat="1" ht="15.75" x14ac:dyDescent="0.25">
      <c r="B12" s="50">
        <v>414</v>
      </c>
      <c r="C12" s="35">
        <v>8</v>
      </c>
      <c r="D12" s="35" t="str">
        <f>VLOOKUP($B12,'Mtg 1 Entries'!$A$2:$I$187, 2)</f>
        <v>Jasmine</v>
      </c>
      <c r="E12" s="35" t="str">
        <f>VLOOKUP($B12,'Mtg 1 Entries'!$A$2:$I$187, 3)</f>
        <v>Gardiner</v>
      </c>
      <c r="F12" s="35" t="str">
        <f>VLOOKUP($B12,'Mtg 1 Entries'!$A$2:$I$187, 4)</f>
        <v>Unattached</v>
      </c>
      <c r="G12" s="52">
        <v>15.8</v>
      </c>
      <c r="H12" s="35" t="str">
        <f>VLOOKUP($B12,'Mtg 1 Entries'!$A$2:$I$187, 6)</f>
        <v>U11G</v>
      </c>
      <c r="I12" s="17"/>
      <c r="K12"/>
    </row>
    <row r="13" spans="2:11" s="40" customFormat="1" ht="15.75" x14ac:dyDescent="0.25">
      <c r="B13" s="53"/>
      <c r="C13" s="54"/>
      <c r="D13" s="54"/>
      <c r="E13" s="54"/>
      <c r="F13" s="54"/>
      <c r="G13" s="55"/>
      <c r="H13" s="35"/>
      <c r="I13" s="17"/>
      <c r="K13"/>
    </row>
    <row r="14" spans="2:11" s="40" customFormat="1" ht="15.75" thickBot="1" x14ac:dyDescent="0.3">
      <c r="B14" s="28" t="s">
        <v>12</v>
      </c>
      <c r="C14" s="36" t="s">
        <v>252</v>
      </c>
      <c r="D14" s="28" t="s">
        <v>8</v>
      </c>
      <c r="E14" s="36" t="s">
        <v>34</v>
      </c>
      <c r="F14" s="28" t="s">
        <v>491</v>
      </c>
      <c r="G14" s="36"/>
      <c r="H14" s="28" t="s">
        <v>199</v>
      </c>
      <c r="I14" s="17"/>
    </row>
    <row r="15" spans="2:11" s="40" customFormat="1" x14ac:dyDescent="0.25">
      <c r="G15" s="27" t="s">
        <v>268</v>
      </c>
      <c r="I15" s="17"/>
      <c r="K15" s="24"/>
    </row>
    <row r="16" spans="2:11" s="40" customFormat="1" x14ac:dyDescent="0.25">
      <c r="B16" s="27" t="s">
        <v>0</v>
      </c>
      <c r="C16" s="27" t="s">
        <v>11</v>
      </c>
      <c r="D16" s="27" t="s">
        <v>10</v>
      </c>
      <c r="E16" s="27"/>
      <c r="F16" s="27" t="s">
        <v>3</v>
      </c>
      <c r="G16" s="27" t="s">
        <v>198</v>
      </c>
      <c r="I16" s="17"/>
      <c r="K16" s="24"/>
    </row>
    <row r="17" spans="2:9" s="40" customFormat="1" ht="15.75" x14ac:dyDescent="0.25">
      <c r="B17" s="50">
        <v>404</v>
      </c>
      <c r="C17" s="35">
        <v>1</v>
      </c>
      <c r="D17" s="35" t="str">
        <f>VLOOKUP($B17,'Mtg 1 Entries'!$A$2:$I$187, 2)</f>
        <v>Sophia</v>
      </c>
      <c r="E17" s="35" t="str">
        <f>VLOOKUP($B17,'Mtg 1 Entries'!$A$2:$I$187, 3)</f>
        <v>Bowell</v>
      </c>
      <c r="F17" s="35" t="str">
        <f>VLOOKUP($B17,'Mtg 1 Entries'!$A$2:$I$187, 4)</f>
        <v>Bristol &amp; West AC</v>
      </c>
      <c r="G17" s="52">
        <v>11.9</v>
      </c>
      <c r="H17" s="35" t="str">
        <f>VLOOKUP($B17,'Mtg 1 Entries'!$A$2:$I$187, 6)</f>
        <v>U11G</v>
      </c>
      <c r="I17" s="17"/>
    </row>
    <row r="18" spans="2:9" s="40" customFormat="1" ht="15.75" x14ac:dyDescent="0.25">
      <c r="B18" s="50">
        <v>450</v>
      </c>
      <c r="C18" s="35">
        <v>2</v>
      </c>
      <c r="D18" s="35" t="str">
        <f>VLOOKUP($B18,'Mtg 1 Entries'!$A$2:$I$187, 2)</f>
        <v>Annabel</v>
      </c>
      <c r="E18" s="35" t="str">
        <f>VLOOKUP($B18,'Mtg 1 Entries'!$A$2:$I$187, 3)</f>
        <v>Gordon</v>
      </c>
      <c r="F18" s="35" t="str">
        <f>VLOOKUP($B18,'Mtg 1 Entries'!$A$2:$I$187, 4)</f>
        <v>Yate &amp; District AC</v>
      </c>
      <c r="G18" s="52">
        <v>12.7</v>
      </c>
      <c r="H18" s="35" t="str">
        <f>VLOOKUP($B18,'Mtg 1 Entries'!$A$2:$I$187, 6)</f>
        <v>U11G</v>
      </c>
      <c r="I18" s="17"/>
    </row>
    <row r="19" spans="2:9" s="40" customFormat="1" ht="15.75" x14ac:dyDescent="0.25">
      <c r="B19" s="50">
        <v>429</v>
      </c>
      <c r="C19" s="35">
        <v>3</v>
      </c>
      <c r="D19" s="35" t="str">
        <f>VLOOKUP($B19,'Mtg 1 Entries'!$A$2:$I$187, 2)</f>
        <v>Tilly</v>
      </c>
      <c r="E19" s="35" t="str">
        <f>VLOOKUP($B19,'Mtg 1 Entries'!$A$2:$I$187, 3)</f>
        <v>Osborne</v>
      </c>
      <c r="F19" s="35" t="str">
        <f>VLOOKUP($B19,'Mtg 1 Entries'!$A$2:$I$187, 4)</f>
        <v>Unattached</v>
      </c>
      <c r="G19" s="52">
        <v>13.5</v>
      </c>
      <c r="H19" s="35" t="str">
        <f>VLOOKUP($B19,'Mtg 1 Entries'!$A$2:$I$187, 6)</f>
        <v>U11G</v>
      </c>
      <c r="I19" s="17"/>
    </row>
    <row r="20" spans="2:9" s="40" customFormat="1" ht="15.75" x14ac:dyDescent="0.25">
      <c r="B20" s="50">
        <v>423</v>
      </c>
      <c r="C20" s="35">
        <v>4</v>
      </c>
      <c r="D20" s="35" t="str">
        <f>VLOOKUP($B20,'Mtg 1 Entries'!$A$2:$I$187, 2)</f>
        <v>Abigail</v>
      </c>
      <c r="E20" s="35" t="str">
        <f>VLOOKUP($B20,'Mtg 1 Entries'!$A$2:$I$187, 3)</f>
        <v>MacDonald</v>
      </c>
      <c r="F20" s="35" t="str">
        <f>VLOOKUP($B20,'Mtg 1 Entries'!$A$2:$I$187, 4)</f>
        <v>Andover AC</v>
      </c>
      <c r="G20" s="52">
        <v>13.6</v>
      </c>
      <c r="H20" s="35" t="str">
        <f>VLOOKUP($B20,'Mtg 1 Entries'!$A$2:$I$187, 6)</f>
        <v>U11G</v>
      </c>
      <c r="I20" s="17"/>
    </row>
    <row r="21" spans="2:9" s="40" customFormat="1" ht="15.75" x14ac:dyDescent="0.25">
      <c r="B21" s="50">
        <v>411</v>
      </c>
      <c r="C21" s="35">
        <v>5</v>
      </c>
      <c r="D21" s="35" t="str">
        <f>VLOOKUP($B21,'Mtg 1 Entries'!$A$2:$I$187, 2)</f>
        <v>Rosie</v>
      </c>
      <c r="E21" s="35" t="str">
        <f>VLOOKUP($B21,'Mtg 1 Entries'!$A$2:$I$187, 3)</f>
        <v>Foster</v>
      </c>
      <c r="F21" s="35" t="str">
        <f>VLOOKUP($B21,'Mtg 1 Entries'!$A$2:$I$187, 4)</f>
        <v>Unattached</v>
      </c>
      <c r="G21" s="52">
        <v>13.6</v>
      </c>
      <c r="H21" s="35" t="str">
        <f>VLOOKUP($B21,'Mtg 1 Entries'!$A$2:$I$187, 6)</f>
        <v>U11G</v>
      </c>
      <c r="I21" s="17"/>
    </row>
    <row r="22" spans="2:9" s="40" customFormat="1" ht="15.75" x14ac:dyDescent="0.25">
      <c r="B22" s="50">
        <v>472</v>
      </c>
      <c r="C22" s="35">
        <v>6</v>
      </c>
      <c r="D22" s="35" t="str">
        <f>VLOOKUP($B22,'Mtg 1 Entries'!$A$2:$I$187, 2)</f>
        <v>Martha</v>
      </c>
      <c r="E22" s="35" t="str">
        <f>VLOOKUP($B22,'Mtg 1 Entries'!$A$2:$I$187, 3)</f>
        <v>Dennis</v>
      </c>
      <c r="F22" s="35" t="str">
        <f>VLOOKUP($B22,'Mtg 1 Entries'!$A$2:$I$187, 4)</f>
        <v>Yate &amp; District AC</v>
      </c>
      <c r="G22" s="52">
        <v>13.8</v>
      </c>
      <c r="H22" s="35" t="str">
        <f>VLOOKUP($B22,'Mtg 1 Entries'!$A$2:$I$187, 6)</f>
        <v>U11G</v>
      </c>
      <c r="I22" s="17"/>
    </row>
    <row r="23" spans="2:9" s="40" customFormat="1" ht="15.75" x14ac:dyDescent="0.25">
      <c r="B23" s="50">
        <v>402</v>
      </c>
      <c r="C23" s="35">
        <v>7</v>
      </c>
      <c r="D23" s="35" t="str">
        <f>VLOOKUP($B23,'Mtg 1 Entries'!$A$2:$I$187, 2)</f>
        <v>Bonnie</v>
      </c>
      <c r="E23" s="35" t="s">
        <v>532</v>
      </c>
      <c r="F23" s="35" t="str">
        <f>VLOOKUP($B23,'Mtg 1 Entries'!$A$2:$I$187, 4)</f>
        <v>Unattached</v>
      </c>
      <c r="G23" s="52">
        <v>14</v>
      </c>
      <c r="H23" s="35" t="str">
        <f>VLOOKUP($B23,'Mtg 1 Entries'!$A$2:$I$187, 6)</f>
        <v>U11G</v>
      </c>
      <c r="I23" s="17"/>
    </row>
    <row r="24" spans="2:9" s="40" customFormat="1" ht="15.75" x14ac:dyDescent="0.25">
      <c r="B24" s="50">
        <v>403</v>
      </c>
      <c r="C24" s="35">
        <v>8</v>
      </c>
      <c r="D24" s="35" t="str">
        <f>VLOOKUP($B24,'Mtg 1 Entries'!$A$2:$I$187, 2)</f>
        <v>Martha</v>
      </c>
      <c r="E24" s="35" t="s">
        <v>532</v>
      </c>
      <c r="F24" s="35" t="str">
        <f>VLOOKUP($B24,'Mtg 1 Entries'!$A$2:$I$187, 4)</f>
        <v>Unattached</v>
      </c>
      <c r="G24" s="52">
        <v>14.4</v>
      </c>
      <c r="H24" s="35" t="str">
        <f>VLOOKUP($B24,'Mtg 1 Entries'!$A$2:$I$187, 6)</f>
        <v>U11G</v>
      </c>
      <c r="I24" s="17"/>
    </row>
    <row r="25" spans="2:9" s="40" customFormat="1" ht="15.75" x14ac:dyDescent="0.25">
      <c r="B25" s="53"/>
      <c r="C25" s="54"/>
      <c r="D25" s="54"/>
      <c r="E25" s="54"/>
      <c r="F25" s="54"/>
      <c r="G25" s="55"/>
      <c r="H25" s="35"/>
    </row>
    <row r="26" spans="2:9" ht="15.75" thickBot="1" x14ac:dyDescent="0.3">
      <c r="B26" s="28" t="s">
        <v>12</v>
      </c>
      <c r="C26" s="36" t="s">
        <v>252</v>
      </c>
      <c r="D26" s="28" t="s">
        <v>8</v>
      </c>
      <c r="E26" s="36" t="s">
        <v>25</v>
      </c>
      <c r="F26" s="28" t="s">
        <v>260</v>
      </c>
      <c r="G26" s="36"/>
      <c r="H26" s="28" t="s">
        <v>199</v>
      </c>
    </row>
    <row r="27" spans="2:9" x14ac:dyDescent="0.25">
      <c r="B27" s="40"/>
      <c r="C27" s="40"/>
      <c r="D27" s="40"/>
      <c r="E27" s="40"/>
      <c r="F27" s="40"/>
      <c r="G27" s="27" t="s">
        <v>268</v>
      </c>
      <c r="H27" s="40"/>
      <c r="I27" s="17"/>
    </row>
    <row r="28" spans="2:9" x14ac:dyDescent="0.25">
      <c r="B28" s="27" t="s">
        <v>0</v>
      </c>
      <c r="C28" s="27" t="s">
        <v>11</v>
      </c>
      <c r="D28" s="27" t="s">
        <v>10</v>
      </c>
      <c r="E28" s="27"/>
      <c r="F28" s="27" t="s">
        <v>3</v>
      </c>
      <c r="G28" s="27" t="s">
        <v>198</v>
      </c>
      <c r="H28" s="40"/>
      <c r="I28" s="17"/>
    </row>
    <row r="29" spans="2:9" x14ac:dyDescent="0.25">
      <c r="B29" s="26">
        <v>466</v>
      </c>
      <c r="C29" s="35">
        <v>1</v>
      </c>
      <c r="D29" s="35" t="str">
        <f>VLOOKUP($B29,'Mtg 1 Entries'!$A$2:$I$187, 2)</f>
        <v>Excel</v>
      </c>
      <c r="E29" s="35" t="str">
        <f>VLOOKUP($B29,'Mtg 1 Entries'!$A$2:$I$187, 3)</f>
        <v>Iwhiwhu</v>
      </c>
      <c r="F29" s="35" t="str">
        <f>VLOOKUP($B29,'Mtg 1 Entries'!$A$2:$I$187, 4)</f>
        <v>South Gloucestershire AC</v>
      </c>
      <c r="G29" s="52">
        <v>11.1</v>
      </c>
      <c r="H29" s="35" t="str">
        <f>VLOOKUP($B29,'Mtg 1 Entries'!$A$2:$I$187, 6)</f>
        <v>U11B</v>
      </c>
      <c r="I29" s="17"/>
    </row>
    <row r="30" spans="2:9" x14ac:dyDescent="0.25">
      <c r="B30" s="26">
        <v>454</v>
      </c>
      <c r="C30" s="35">
        <v>2</v>
      </c>
      <c r="D30" s="35" t="str">
        <f>VLOOKUP($B30,'Mtg 1 Entries'!$A$2:$I$187, 2)</f>
        <v>James</v>
      </c>
      <c r="E30" s="35" t="str">
        <f>VLOOKUP($B30,'Mtg 1 Entries'!$A$2:$I$187, 3)</f>
        <v>Cunningham</v>
      </c>
      <c r="F30" s="35" t="str">
        <f>VLOOKUP($B30,'Mtg 1 Entries'!$A$2:$I$187, 4)</f>
        <v>Unattached</v>
      </c>
      <c r="G30" s="52">
        <v>11.9</v>
      </c>
      <c r="H30" s="35" t="str">
        <f>VLOOKUP($B30,'Mtg 1 Entries'!$A$2:$I$187, 6)</f>
        <v>U11B</v>
      </c>
      <c r="I30" s="17"/>
    </row>
    <row r="31" spans="2:9" x14ac:dyDescent="0.25">
      <c r="B31" s="26">
        <v>470</v>
      </c>
      <c r="C31" s="35">
        <v>3</v>
      </c>
      <c r="D31" s="35" t="str">
        <f>VLOOKUP($B31,'Mtg 1 Entries'!$A$2:$I$187, 2)</f>
        <v>Tom</v>
      </c>
      <c r="E31" s="35" t="str">
        <f>VLOOKUP($B31,'Mtg 1 Entries'!$A$2:$I$187, 3)</f>
        <v>Howard</v>
      </c>
      <c r="F31" s="35" t="str">
        <f>VLOOKUP($B31,'Mtg 1 Entries'!$A$2:$I$187, 4)</f>
        <v>Yate &amp; District AC</v>
      </c>
      <c r="G31" s="52">
        <v>11.9</v>
      </c>
      <c r="H31" s="35" t="str">
        <f>VLOOKUP($B31,'Mtg 1 Entries'!$A$2:$I$187, 6)</f>
        <v>U11B</v>
      </c>
      <c r="I31" s="17"/>
    </row>
    <row r="32" spans="2:9" x14ac:dyDescent="0.25">
      <c r="B32" s="26">
        <v>464</v>
      </c>
      <c r="C32" s="35">
        <v>4</v>
      </c>
      <c r="D32" s="35" t="str">
        <f>VLOOKUP($B32,'Mtg 1 Entries'!$A$2:$I$187, 2)</f>
        <v>Noah</v>
      </c>
      <c r="E32" s="35" t="str">
        <f>VLOOKUP($B32,'Mtg 1 Entries'!$A$2:$I$187, 3)</f>
        <v>Gill</v>
      </c>
      <c r="F32" s="35" t="str">
        <f>VLOOKUP($B32,'Mtg 1 Entries'!$A$2:$I$187, 4)</f>
        <v>Bristol &amp; West AC</v>
      </c>
      <c r="G32" s="52">
        <v>12.4</v>
      </c>
      <c r="H32" s="35" t="str">
        <f>VLOOKUP($B32,'Mtg 1 Entries'!$A$2:$I$187, 6)</f>
        <v>U11B</v>
      </c>
      <c r="I32" s="17"/>
    </row>
    <row r="33" spans="1:9" x14ac:dyDescent="0.25">
      <c r="A33" s="20"/>
      <c r="B33" s="26">
        <v>449</v>
      </c>
      <c r="C33" s="35">
        <v>5</v>
      </c>
      <c r="D33" s="35" t="str">
        <f>VLOOKUP($B33,'Mtg 1 Entries'!$A$2:$I$187, 2)</f>
        <v>Evann</v>
      </c>
      <c r="E33" s="35" t="str">
        <f>VLOOKUP($B33,'Mtg 1 Entries'!$A$2:$I$187, 3)</f>
        <v>Schutte</v>
      </c>
      <c r="F33" s="35" t="str">
        <f>VLOOKUP($B33,'Mtg 1 Entries'!$A$2:$I$187, 4)</f>
        <v>Unattached</v>
      </c>
      <c r="G33" s="52">
        <v>12.6</v>
      </c>
      <c r="H33" s="35" t="str">
        <f>VLOOKUP($B33,'Mtg 1 Entries'!$A$2:$I$187, 6)</f>
        <v>U11B</v>
      </c>
      <c r="I33" s="17"/>
    </row>
    <row r="34" spans="1:9" x14ac:dyDescent="0.25">
      <c r="B34" s="26">
        <v>437</v>
      </c>
      <c r="C34" s="35">
        <v>6</v>
      </c>
      <c r="D34" s="35" t="str">
        <f>VLOOKUP($B34,'Mtg 1 Entries'!$A$2:$I$187, 2)</f>
        <v>William</v>
      </c>
      <c r="E34" s="35" t="str">
        <f>VLOOKUP($B34,'Mtg 1 Entries'!$A$2:$I$187, 3)</f>
        <v>Turner</v>
      </c>
      <c r="F34" s="35" t="str">
        <f>VLOOKUP($B34,'Mtg 1 Entries'!$A$2:$I$187, 4)</f>
        <v>Unattached</v>
      </c>
      <c r="G34" s="52">
        <v>12.7</v>
      </c>
      <c r="H34" s="35" t="str">
        <f>VLOOKUP($B34,'Mtg 1 Entries'!$A$2:$I$187, 6)</f>
        <v>U11B</v>
      </c>
      <c r="I34" s="17"/>
    </row>
    <row r="35" spans="1:9" x14ac:dyDescent="0.25">
      <c r="B35" s="26">
        <v>471</v>
      </c>
      <c r="C35" s="35">
        <v>7</v>
      </c>
      <c r="D35" s="35" t="str">
        <f>VLOOKUP($B35,'Mtg 1 Entries'!$A$2:$I$187, 2)</f>
        <v>Edward</v>
      </c>
      <c r="E35" s="35" t="str">
        <f>VLOOKUP($B35,'Mtg 1 Entries'!$A$2:$I$187, 3)</f>
        <v>Bordeaux</v>
      </c>
      <c r="F35" s="35" t="str">
        <f>VLOOKUP($B35,'Mtg 1 Entries'!$A$2:$I$187, 4)</f>
        <v>Yate &amp; District AC</v>
      </c>
      <c r="G35" s="52">
        <v>13.4</v>
      </c>
      <c r="H35" s="35" t="str">
        <f>VLOOKUP($B35,'Mtg 1 Entries'!$A$2:$I$187, 6)</f>
        <v>U11B</v>
      </c>
      <c r="I35" s="17"/>
    </row>
    <row r="36" spans="1:9" x14ac:dyDescent="0.25">
      <c r="B36" s="26">
        <v>451</v>
      </c>
      <c r="C36" s="35">
        <v>8</v>
      </c>
      <c r="D36" s="35" t="str">
        <f>VLOOKUP($B36,'Mtg 1 Entries'!$A$2:$I$187, 2)</f>
        <v>Alex</v>
      </c>
      <c r="E36" s="35" t="str">
        <f>VLOOKUP($B36,'Mtg 1 Entries'!$A$2:$I$187, 3)</f>
        <v>Williams</v>
      </c>
      <c r="F36" s="35" t="str">
        <f>VLOOKUP($B36,'Mtg 1 Entries'!$A$2:$I$187, 4)</f>
        <v>Yate &amp; District AC</v>
      </c>
      <c r="G36" s="52">
        <v>13.5</v>
      </c>
      <c r="H36" s="35" t="str">
        <f>VLOOKUP($B36,'Mtg 1 Entries'!$A$2:$I$187, 6)</f>
        <v>U11B</v>
      </c>
      <c r="I36" s="17"/>
    </row>
    <row r="37" spans="1:9" x14ac:dyDescent="0.25">
      <c r="I37" s="17"/>
    </row>
    <row r="38" spans="1:9" ht="15.75" thickBot="1" x14ac:dyDescent="0.3">
      <c r="B38" s="28" t="s">
        <v>12</v>
      </c>
      <c r="C38" s="36" t="s">
        <v>252</v>
      </c>
      <c r="D38" s="28" t="s">
        <v>8</v>
      </c>
      <c r="E38" s="36" t="s">
        <v>25</v>
      </c>
      <c r="F38" s="28" t="s">
        <v>492</v>
      </c>
      <c r="G38" s="36"/>
      <c r="H38" s="28" t="s">
        <v>199</v>
      </c>
      <c r="I38" s="17"/>
    </row>
    <row r="39" spans="1:9" x14ac:dyDescent="0.25">
      <c r="B39" s="40"/>
      <c r="C39" s="40"/>
      <c r="D39" s="40"/>
      <c r="E39" s="40"/>
      <c r="F39" s="40"/>
      <c r="G39" s="27" t="s">
        <v>268</v>
      </c>
      <c r="H39" s="40"/>
      <c r="I39" s="17"/>
    </row>
    <row r="40" spans="1:9" x14ac:dyDescent="0.25">
      <c r="B40" s="27" t="s">
        <v>0</v>
      </c>
      <c r="C40" s="27" t="s">
        <v>11</v>
      </c>
      <c r="D40" s="27" t="s">
        <v>10</v>
      </c>
      <c r="E40" s="27"/>
      <c r="F40" s="27" t="s">
        <v>3</v>
      </c>
      <c r="G40" s="27" t="s">
        <v>198</v>
      </c>
      <c r="H40" s="40"/>
      <c r="I40" s="17"/>
    </row>
    <row r="41" spans="1:9" x14ac:dyDescent="0.25">
      <c r="B41" s="26">
        <v>408</v>
      </c>
      <c r="C41" s="35">
        <v>1</v>
      </c>
      <c r="D41" s="35" t="str">
        <f>VLOOKUP($B41,'Mtg 1 Entries'!$A$2:$I$187, 2)</f>
        <v>Sean</v>
      </c>
      <c r="E41" s="35" t="str">
        <f>VLOOKUP($B41,'Mtg 1 Entries'!$A$2:$I$187, 3)</f>
        <v>Deane</v>
      </c>
      <c r="F41" s="35" t="str">
        <f>VLOOKUP($B41,'Mtg 1 Entries'!$A$2:$I$187, 4)</f>
        <v>Bristol &amp; West AC</v>
      </c>
      <c r="G41" s="52">
        <v>10</v>
      </c>
      <c r="H41" s="35" t="str">
        <f>VLOOKUP($B41,'Mtg 1 Entries'!$A$2:$I$187, 6)</f>
        <v>U11B</v>
      </c>
      <c r="I41" s="17"/>
    </row>
    <row r="42" spans="1:9" x14ac:dyDescent="0.25">
      <c r="B42" s="26">
        <v>452</v>
      </c>
      <c r="C42" s="35">
        <v>2</v>
      </c>
      <c r="D42" s="35" t="str">
        <f>VLOOKUP($B42,'Mtg 1 Entries'!$A$2:$I$187, 2)</f>
        <v>Regan-Jack</v>
      </c>
      <c r="E42" s="35" t="str">
        <f>VLOOKUP($B42,'Mtg 1 Entries'!$A$2:$I$187, 3)</f>
        <v>Williams</v>
      </c>
      <c r="F42" s="35" t="str">
        <f>VLOOKUP($B42,'Mtg 1 Entries'!$A$2:$I$187, 4)</f>
        <v>Yate &amp; District AC</v>
      </c>
      <c r="G42" s="52">
        <v>10</v>
      </c>
      <c r="H42" s="35" t="str">
        <f>VLOOKUP($B42,'Mtg 1 Entries'!$A$2:$I$187, 6)</f>
        <v>U11B</v>
      </c>
      <c r="I42" s="17"/>
    </row>
    <row r="43" spans="1:9" x14ac:dyDescent="0.25">
      <c r="B43" s="26">
        <v>447</v>
      </c>
      <c r="C43" s="35">
        <v>3</v>
      </c>
      <c r="D43" s="35" t="str">
        <f>VLOOKUP($B43,'Mtg 1 Entries'!$A$2:$I$187, 2)</f>
        <v>Finn</v>
      </c>
      <c r="E43" s="35" t="str">
        <f>VLOOKUP($B43,'Mtg 1 Entries'!$A$2:$I$187, 3)</f>
        <v>MacLoud</v>
      </c>
      <c r="F43" s="35" t="str">
        <f>VLOOKUP($B43,'Mtg 1 Entries'!$A$2:$I$187, 4)</f>
        <v>Yate &amp; District AC</v>
      </c>
      <c r="G43" s="52">
        <v>12.2</v>
      </c>
      <c r="H43" s="35" t="str">
        <f>VLOOKUP($B43,'Mtg 1 Entries'!$A$2:$I$187, 6)</f>
        <v>U11B</v>
      </c>
      <c r="I43" s="17"/>
    </row>
    <row r="44" spans="1:9" x14ac:dyDescent="0.25">
      <c r="B44" s="26">
        <v>465</v>
      </c>
      <c r="C44" s="35">
        <v>4</v>
      </c>
      <c r="D44" s="35" t="str">
        <f>VLOOKUP($B44,'Mtg 1 Entries'!$A$2:$I$187, 2)</f>
        <v>Max</v>
      </c>
      <c r="E44" s="35" t="str">
        <f>VLOOKUP($B44,'Mtg 1 Entries'!$A$2:$I$187, 3)</f>
        <v>Claridge</v>
      </c>
      <c r="F44" s="35" t="str">
        <f>VLOOKUP($B44,'Mtg 1 Entries'!$A$2:$I$187, 4)</f>
        <v>Bristol &amp; West AC</v>
      </c>
      <c r="G44" s="52">
        <v>12.4</v>
      </c>
      <c r="H44" s="35" t="str">
        <f>VLOOKUP($B44,'Mtg 1 Entries'!$A$2:$I$187, 6)</f>
        <v>U11B</v>
      </c>
      <c r="I44" s="17"/>
    </row>
    <row r="45" spans="1:9" x14ac:dyDescent="0.25">
      <c r="B45" s="26">
        <v>476</v>
      </c>
      <c r="C45" s="35">
        <v>5</v>
      </c>
      <c r="D45" s="35" t="str">
        <f>VLOOKUP($B45,'Mtg 1 Entries'!$A$2:$I$187, 2)</f>
        <v>Alex</v>
      </c>
      <c r="E45" s="35" t="str">
        <f>VLOOKUP($B45,'Mtg 1 Entries'!$A$2:$I$187, 3)</f>
        <v>Berger</v>
      </c>
      <c r="F45" s="35" t="str">
        <f>VLOOKUP($B45,'Mtg 1 Entries'!$A$2:$I$187, 4)</f>
        <v>Unattached</v>
      </c>
      <c r="G45" s="52">
        <v>13.1</v>
      </c>
      <c r="H45" s="35" t="str">
        <f>VLOOKUP($B45,'Mtg 1 Entries'!$A$2:$I$187, 6)</f>
        <v>U11B</v>
      </c>
      <c r="I45" s="17"/>
    </row>
    <row r="46" spans="1:9" x14ac:dyDescent="0.25">
      <c r="I46" s="17"/>
    </row>
    <row r="47" spans="1:9" ht="15.75" thickBot="1" x14ac:dyDescent="0.3">
      <c r="B47" s="28" t="s">
        <v>12</v>
      </c>
      <c r="C47" s="36" t="s">
        <v>252</v>
      </c>
      <c r="D47" s="28" t="s">
        <v>8</v>
      </c>
      <c r="E47" s="36" t="s">
        <v>25</v>
      </c>
      <c r="F47" s="28" t="s">
        <v>261</v>
      </c>
      <c r="G47" s="36"/>
      <c r="H47" s="28" t="s">
        <v>199</v>
      </c>
      <c r="I47" s="17"/>
    </row>
    <row r="48" spans="1:9" x14ac:dyDescent="0.25">
      <c r="B48" s="40"/>
      <c r="C48" s="40"/>
      <c r="D48" s="40"/>
      <c r="E48" s="40"/>
      <c r="F48" s="40"/>
      <c r="G48" s="27" t="s">
        <v>268</v>
      </c>
      <c r="H48" s="40"/>
      <c r="I48" s="17"/>
    </row>
    <row r="49" spans="1:9" x14ac:dyDescent="0.25">
      <c r="B49" s="27" t="s">
        <v>0</v>
      </c>
      <c r="C49" s="27" t="s">
        <v>11</v>
      </c>
      <c r="D49" s="27" t="s">
        <v>10</v>
      </c>
      <c r="E49" s="27"/>
      <c r="F49" s="27" t="s">
        <v>3</v>
      </c>
      <c r="G49" s="27" t="s">
        <v>198</v>
      </c>
      <c r="H49" s="40"/>
      <c r="I49" s="17"/>
    </row>
    <row r="50" spans="1:9" s="40" customFormat="1" x14ac:dyDescent="0.25">
      <c r="B50" s="26">
        <v>458</v>
      </c>
      <c r="C50" s="35">
        <v>1</v>
      </c>
      <c r="D50" s="35" t="str">
        <f>VLOOKUP($B50,'Mtg 1 Entries'!$A$2:$I$187, 2)</f>
        <v>Harry</v>
      </c>
      <c r="E50" s="35" t="str">
        <f>VLOOKUP($B50,'Mtg 1 Entries'!$A$2:$I$187, 3)</f>
        <v>Giles</v>
      </c>
      <c r="F50" s="35" t="str">
        <f>VLOOKUP($B50,'Mtg 1 Entries'!$A$2:$I$187, 4)</f>
        <v>Yate &amp; District AC</v>
      </c>
      <c r="G50" s="23">
        <v>11.7</v>
      </c>
      <c r="H50" s="35" t="str">
        <f>VLOOKUP($B50,'Mtg 1 Entries'!$A$2:$I$187, 6)</f>
        <v>U11B</v>
      </c>
      <c r="I50" s="17"/>
    </row>
    <row r="51" spans="1:9" s="40" customFormat="1" x14ac:dyDescent="0.25">
      <c r="B51" s="26">
        <v>448</v>
      </c>
      <c r="C51" s="35">
        <v>2</v>
      </c>
      <c r="D51" s="35" t="str">
        <f>VLOOKUP($B51,'Mtg 1 Entries'!$A$2:$I$187, 2)</f>
        <v>Fred</v>
      </c>
      <c r="E51" s="35" t="str">
        <f>VLOOKUP($B51,'Mtg 1 Entries'!$A$2:$I$187, 3)</f>
        <v>Gore</v>
      </c>
      <c r="F51" s="35" t="str">
        <f>VLOOKUP($B51,'Mtg 1 Entries'!$A$2:$I$187, 4)</f>
        <v>Bristol &amp; West AC</v>
      </c>
      <c r="G51" s="23">
        <v>11.8</v>
      </c>
      <c r="H51" s="35" t="str">
        <f>VLOOKUP($B51,'Mtg 1 Entries'!$A$2:$I$187, 6)</f>
        <v>U11B</v>
      </c>
      <c r="I51" s="17"/>
    </row>
    <row r="52" spans="1:9" s="40" customFormat="1" x14ac:dyDescent="0.25">
      <c r="B52" s="26">
        <v>443</v>
      </c>
      <c r="C52" s="35">
        <v>3</v>
      </c>
      <c r="D52" s="35" t="str">
        <f>VLOOKUP($B52,'Mtg 1 Entries'!$A$2:$I$187, 2)</f>
        <v>Noah</v>
      </c>
      <c r="E52" s="35" t="str">
        <f>VLOOKUP($B52,'Mtg 1 Entries'!$A$2:$I$187, 3)</f>
        <v>Wilson</v>
      </c>
      <c r="F52" s="35" t="str">
        <f>VLOOKUP($B52,'Mtg 1 Entries'!$A$2:$I$187, 4)</f>
        <v>Yate &amp; District AC</v>
      </c>
      <c r="G52" s="23">
        <v>12.4</v>
      </c>
      <c r="H52" s="35" t="str">
        <f>VLOOKUP($B52,'Mtg 1 Entries'!$A$2:$I$187, 6)</f>
        <v>U11B</v>
      </c>
      <c r="I52" s="17"/>
    </row>
    <row r="53" spans="1:9" x14ac:dyDescent="0.25">
      <c r="B53" s="26">
        <v>480</v>
      </c>
      <c r="C53" s="35">
        <v>4</v>
      </c>
      <c r="D53" s="35" t="str">
        <f>VLOOKUP($B53,'Mtg 1 Entries'!$A$2:$I$187, 2)</f>
        <v>Sam</v>
      </c>
      <c r="E53" s="35" t="str">
        <f>VLOOKUP($B53,'Mtg 1 Entries'!$A$2:$I$187, 3)</f>
        <v>Keir</v>
      </c>
      <c r="F53" s="35" t="str">
        <f>VLOOKUP($B53,'Mtg 1 Entries'!$A$2:$I$187, 4)</f>
        <v>Unattached</v>
      </c>
      <c r="G53" s="23">
        <v>12.5</v>
      </c>
      <c r="H53" s="35" t="str">
        <f>VLOOKUP($B53,'Mtg 1 Entries'!$A$2:$I$187, 6)</f>
        <v>U11B</v>
      </c>
      <c r="I53" s="17"/>
    </row>
    <row r="55" spans="1:9" ht="15.75" thickBot="1" x14ac:dyDescent="0.3">
      <c r="B55" s="28" t="s">
        <v>12</v>
      </c>
      <c r="C55" s="29" t="s">
        <v>253</v>
      </c>
      <c r="D55" s="28" t="s">
        <v>8</v>
      </c>
      <c r="E55" s="29" t="s">
        <v>34</v>
      </c>
      <c r="F55" s="28"/>
      <c r="G55" s="29"/>
      <c r="H55" s="28" t="s">
        <v>199</v>
      </c>
      <c r="I55" s="17"/>
    </row>
    <row r="56" spans="1:9" s="24" customFormat="1" x14ac:dyDescent="0.25">
      <c r="A56"/>
      <c r="I56" s="17"/>
    </row>
    <row r="57" spans="1:9" x14ac:dyDescent="0.25">
      <c r="B57" s="27" t="s">
        <v>0</v>
      </c>
      <c r="C57" s="27" t="s">
        <v>11</v>
      </c>
      <c r="D57" s="27" t="s">
        <v>10</v>
      </c>
      <c r="E57" s="27"/>
      <c r="F57" s="27" t="s">
        <v>3</v>
      </c>
      <c r="G57" s="27" t="s">
        <v>198</v>
      </c>
      <c r="H57" s="24"/>
      <c r="I57" s="17"/>
    </row>
    <row r="58" spans="1:9" ht="15.75" x14ac:dyDescent="0.25">
      <c r="B58" s="50">
        <v>426</v>
      </c>
      <c r="C58" s="35">
        <v>1</v>
      </c>
      <c r="D58" s="35" t="str">
        <f>VLOOKUP($B58,'Mtg 1 Entries'!$A$2:$I$187, 2)</f>
        <v>Holly</v>
      </c>
      <c r="E58" s="35" t="str">
        <f>VLOOKUP($B58,'Mtg 1 Entries'!$A$2:$I$187, 3)</f>
        <v>Massey - Jones</v>
      </c>
      <c r="F58" s="35" t="str">
        <f>VLOOKUP($B58,'Mtg 1 Entries'!$A$2:$I$187, 4)</f>
        <v>Bristol &amp; West AC</v>
      </c>
      <c r="G58" s="46">
        <v>1.3620370370370373E-3</v>
      </c>
      <c r="H58" s="35" t="str">
        <f>VLOOKUP($B58,'Mtg 1 Entries'!$A$2:$I$187, 6)</f>
        <v>U11G</v>
      </c>
      <c r="I58" s="17"/>
    </row>
    <row r="59" spans="1:9" ht="15.75" x14ac:dyDescent="0.25">
      <c r="B59" s="50">
        <v>469</v>
      </c>
      <c r="C59" s="35">
        <v>2</v>
      </c>
      <c r="D59" s="35" t="str">
        <f>VLOOKUP($B59,'Mtg 1 Entries'!$A$2:$I$187, 2)</f>
        <v>Estelle</v>
      </c>
      <c r="E59" s="35" t="str">
        <f>VLOOKUP($B59,'Mtg 1 Entries'!$A$2:$I$187, 3)</f>
        <v>Lowe</v>
      </c>
      <c r="F59" s="35" t="str">
        <f>VLOOKUP($B59,'Mtg 1 Entries'!$A$2:$I$187, 4)</f>
        <v>Yate &amp; District AC</v>
      </c>
      <c r="G59" s="46">
        <v>1.387962962962963E-3</v>
      </c>
      <c r="H59" s="35" t="str">
        <f>VLOOKUP($B59,'Mtg 1 Entries'!$A$2:$I$187, 6)</f>
        <v>U11G</v>
      </c>
      <c r="I59" s="17"/>
    </row>
    <row r="60" spans="1:9" ht="15.75" x14ac:dyDescent="0.25">
      <c r="B60" s="50">
        <v>450</v>
      </c>
      <c r="C60" s="35">
        <v>3</v>
      </c>
      <c r="D60" s="35" t="str">
        <f>VLOOKUP($B60,'Mtg 1 Entries'!$A$2:$I$187, 2)</f>
        <v>Annabel</v>
      </c>
      <c r="E60" s="35" t="str">
        <f>VLOOKUP($B60,'Mtg 1 Entries'!$A$2:$I$187, 3)</f>
        <v>Gordon</v>
      </c>
      <c r="F60" s="35" t="str">
        <f>VLOOKUP($B60,'Mtg 1 Entries'!$A$2:$I$187, 4)</f>
        <v>Yate &amp; District AC</v>
      </c>
      <c r="G60" s="46">
        <v>1.5069444444444444E-3</v>
      </c>
      <c r="H60" s="35" t="str">
        <f>VLOOKUP($B60,'Mtg 1 Entries'!$A$2:$I$187, 6)</f>
        <v>U11G</v>
      </c>
      <c r="I60" s="17"/>
    </row>
    <row r="61" spans="1:9" ht="15.75" x14ac:dyDescent="0.25">
      <c r="B61" s="50">
        <v>419</v>
      </c>
      <c r="C61" s="35">
        <v>4</v>
      </c>
      <c r="D61" s="35" t="str">
        <f>VLOOKUP($B61,'Mtg 1 Entries'!$A$2:$I$187, 2)</f>
        <v>Lilia</v>
      </c>
      <c r="E61" s="35" t="str">
        <f>VLOOKUP($B61,'Mtg 1 Entries'!$A$2:$I$187, 3)</f>
        <v>Killourhey</v>
      </c>
      <c r="F61" s="35" t="str">
        <f>VLOOKUP($B61,'Mtg 1 Entries'!$A$2:$I$187, 4)</f>
        <v>Yate &amp; District AC</v>
      </c>
      <c r="G61" s="46">
        <v>1.5174768518518517E-3</v>
      </c>
      <c r="H61" s="35" t="str">
        <f>VLOOKUP($B61,'Mtg 1 Entries'!$A$2:$I$187, 6)</f>
        <v>U11G</v>
      </c>
      <c r="I61" s="17"/>
    </row>
    <row r="62" spans="1:9" ht="15.75" x14ac:dyDescent="0.25">
      <c r="B62" s="50">
        <v>413</v>
      </c>
      <c r="C62" s="35">
        <v>5</v>
      </c>
      <c r="D62" s="35" t="str">
        <f>VLOOKUP($B62,'Mtg 1 Entries'!$A$2:$I$187, 2)</f>
        <v>Layla</v>
      </c>
      <c r="E62" s="35" t="str">
        <f>VLOOKUP($B62,'Mtg 1 Entries'!$A$2:$I$187, 3)</f>
        <v>Gardiner</v>
      </c>
      <c r="F62" s="35" t="str">
        <f>VLOOKUP($B62,'Mtg 1 Entries'!$A$2:$I$187, 4)</f>
        <v>Chippenham Harriers</v>
      </c>
      <c r="G62" s="46">
        <v>1.6119212962962962E-3</v>
      </c>
      <c r="H62" s="35" t="str">
        <f>VLOOKUP($B62,'Mtg 1 Entries'!$A$2:$I$187, 6)</f>
        <v>U11G</v>
      </c>
      <c r="I62" s="17"/>
    </row>
    <row r="63" spans="1:9" ht="15.75" x14ac:dyDescent="0.25">
      <c r="B63" s="50">
        <v>431</v>
      </c>
      <c r="C63" s="35">
        <v>6</v>
      </c>
      <c r="D63" s="35" t="str">
        <f>VLOOKUP($B63,'Mtg 1 Entries'!$A$2:$I$187, 2)</f>
        <v>Lola</v>
      </c>
      <c r="E63" s="35" t="str">
        <f>VLOOKUP($B63,'Mtg 1 Entries'!$A$2:$I$187, 3)</f>
        <v>Paul</v>
      </c>
      <c r="F63" s="35" t="str">
        <f>VLOOKUP($B63,'Mtg 1 Entries'!$A$2:$I$187, 4)</f>
        <v>Unattached</v>
      </c>
      <c r="G63" s="46">
        <v>1.6162037037037037E-3</v>
      </c>
      <c r="H63" s="35" t="str">
        <f>VLOOKUP($B63,'Mtg 1 Entries'!$A$2:$I$187, 6)</f>
        <v>U11G</v>
      </c>
      <c r="I63" s="17"/>
    </row>
    <row r="64" spans="1:9" ht="15.75" x14ac:dyDescent="0.25">
      <c r="B64" s="50">
        <v>462</v>
      </c>
      <c r="C64" s="35">
        <v>7</v>
      </c>
      <c r="D64" s="35" t="str">
        <f>VLOOKUP($B64,'Mtg 1 Entries'!$A$2:$I$187, 2)</f>
        <v>Abigail</v>
      </c>
      <c r="E64" s="35" t="str">
        <f>VLOOKUP($B64,'Mtg 1 Entries'!$A$2:$I$187, 3)</f>
        <v>Gregg</v>
      </c>
      <c r="F64" s="35" t="str">
        <f>VLOOKUP($B64,'Mtg 1 Entries'!$A$2:$I$187, 4)</f>
        <v>Yate &amp; District AC</v>
      </c>
      <c r="G64" s="46" t="s">
        <v>518</v>
      </c>
      <c r="H64" s="35" t="str">
        <f>VLOOKUP($B64,'Mtg 1 Entries'!$A$2:$I$187, 6)</f>
        <v>U11G</v>
      </c>
      <c r="I64" s="17"/>
    </row>
    <row r="65" spans="1:9" ht="15.75" x14ac:dyDescent="0.25">
      <c r="B65" s="50">
        <v>411</v>
      </c>
      <c r="C65" s="35">
        <v>8</v>
      </c>
      <c r="D65" s="35" t="str">
        <f>VLOOKUP($B65,'Mtg 1 Entries'!$A$2:$I$187, 2)</f>
        <v>Rosie</v>
      </c>
      <c r="E65" s="35" t="str">
        <f>VLOOKUP($B65,'Mtg 1 Entries'!$A$2:$I$187, 3)</f>
        <v>Foster</v>
      </c>
      <c r="F65" s="35" t="str">
        <f>VLOOKUP($B65,'Mtg 1 Entries'!$A$2:$I$187, 4)</f>
        <v>Unattached</v>
      </c>
      <c r="G65" s="46">
        <v>1.6873842592592591E-3</v>
      </c>
      <c r="H65" s="35" t="str">
        <f>VLOOKUP($B65,'Mtg 1 Entries'!$A$2:$I$187, 6)</f>
        <v>U11G</v>
      </c>
      <c r="I65" s="17"/>
    </row>
    <row r="66" spans="1:9" ht="15.75" x14ac:dyDescent="0.25">
      <c r="B66" s="50">
        <v>429</v>
      </c>
      <c r="C66" s="35">
        <v>9</v>
      </c>
      <c r="D66" s="35" t="str">
        <f>VLOOKUP($B66,'Mtg 1 Entries'!$A$2:$I$187, 2)</f>
        <v>Tilly</v>
      </c>
      <c r="E66" s="35" t="str">
        <f>VLOOKUP($B66,'Mtg 1 Entries'!$A$2:$I$187, 3)</f>
        <v>Osborne</v>
      </c>
      <c r="F66" s="35" t="str">
        <f>VLOOKUP($B66,'Mtg 1 Entries'!$A$2:$I$187, 4)</f>
        <v>Unattached</v>
      </c>
      <c r="G66" s="46">
        <v>1.7324074074074076E-3</v>
      </c>
      <c r="H66" s="35" t="str">
        <f>VLOOKUP($B66,'Mtg 1 Entries'!$A$2:$I$187, 6)</f>
        <v>U11G</v>
      </c>
      <c r="I66" s="17"/>
    </row>
    <row r="67" spans="1:9" s="24" customFormat="1" ht="15.75" x14ac:dyDescent="0.25">
      <c r="A67"/>
      <c r="B67" s="50">
        <v>423</v>
      </c>
      <c r="C67" s="35">
        <v>10</v>
      </c>
      <c r="D67" s="35" t="str">
        <f>VLOOKUP($B67,'Mtg 1 Entries'!$A$2:$I$187, 2)</f>
        <v>Abigail</v>
      </c>
      <c r="E67" s="35" t="str">
        <f>VLOOKUP($B67,'Mtg 1 Entries'!$A$2:$I$187, 3)</f>
        <v>MacDonald</v>
      </c>
      <c r="F67" s="35" t="str">
        <f>VLOOKUP($B67,'Mtg 1 Entries'!$A$2:$I$187, 4)</f>
        <v>Andover AC</v>
      </c>
      <c r="G67" s="46">
        <v>1.7521990740740742E-3</v>
      </c>
      <c r="H67" s="35" t="str">
        <f>VLOOKUP($B67,'Mtg 1 Entries'!$A$2:$I$187, 6)</f>
        <v>U11G</v>
      </c>
      <c r="I67" s="17"/>
    </row>
    <row r="68" spans="1:9" s="24" customFormat="1" ht="15.75" x14ac:dyDescent="0.25">
      <c r="A68"/>
      <c r="B68" s="50">
        <v>472</v>
      </c>
      <c r="C68" s="35">
        <v>11</v>
      </c>
      <c r="D68" s="35" t="str">
        <f>VLOOKUP($B68,'Mtg 1 Entries'!$A$2:$I$187, 2)</f>
        <v>Martha</v>
      </c>
      <c r="E68" s="35" t="str">
        <f>VLOOKUP($B68,'Mtg 1 Entries'!$A$2:$I$187, 3)</f>
        <v>Dennis</v>
      </c>
      <c r="F68" s="35" t="str">
        <f>VLOOKUP($B68,'Mtg 1 Entries'!$A$2:$I$187, 4)</f>
        <v>Yate &amp; District AC</v>
      </c>
      <c r="G68" s="46">
        <v>1.7642361111111107E-3</v>
      </c>
      <c r="H68" s="35" t="str">
        <f>VLOOKUP($B68,'Mtg 1 Entries'!$A$2:$I$187, 6)</f>
        <v>U11G</v>
      </c>
      <c r="I68" s="17"/>
    </row>
    <row r="69" spans="1:9" ht="15.75" x14ac:dyDescent="0.25">
      <c r="B69" s="50">
        <v>409</v>
      </c>
      <c r="C69" s="35">
        <v>12</v>
      </c>
      <c r="D69" s="35" t="str">
        <f>VLOOKUP($B69,'Mtg 1 Entries'!$A$2:$I$187, 2)</f>
        <v>Orla</v>
      </c>
      <c r="E69" s="35" t="str">
        <f>VLOOKUP($B69,'Mtg 1 Entries'!$A$2:$I$187, 3)</f>
        <v>Down</v>
      </c>
      <c r="F69" s="35" t="str">
        <f>VLOOKUP($B69,'Mtg 1 Entries'!$A$2:$I$187, 4)</f>
        <v>Unattached</v>
      </c>
      <c r="G69" s="46">
        <v>1.8421296296296295E-3</v>
      </c>
      <c r="H69" s="35" t="str">
        <f>VLOOKUP($B69,'Mtg 1 Entries'!$A$2:$I$187, 6)</f>
        <v>U11G</v>
      </c>
      <c r="I69" s="17"/>
    </row>
    <row r="70" spans="1:9" ht="15.75" x14ac:dyDescent="0.25">
      <c r="B70" s="50">
        <v>402</v>
      </c>
      <c r="C70" s="35">
        <v>13</v>
      </c>
      <c r="D70" s="35" t="str">
        <f>VLOOKUP($B70,'Mtg 1 Entries'!$A$2:$I$187, 2)</f>
        <v>Bonnie</v>
      </c>
      <c r="E70" s="35" t="s">
        <v>532</v>
      </c>
      <c r="F70" s="35" t="str">
        <f>VLOOKUP($B70,'Mtg 1 Entries'!$A$2:$I$187, 4)</f>
        <v>Unattached</v>
      </c>
      <c r="G70" s="46">
        <v>1.8652777777777776E-3</v>
      </c>
      <c r="H70" s="35" t="str">
        <f>VLOOKUP($B70,'Mtg 1 Entries'!$A$2:$I$187, 6)</f>
        <v>U11G</v>
      </c>
      <c r="I70" s="17"/>
    </row>
    <row r="71" spans="1:9" s="40" customFormat="1" ht="15.75" x14ac:dyDescent="0.25">
      <c r="B71" s="50">
        <v>483</v>
      </c>
      <c r="C71" s="35">
        <v>14</v>
      </c>
      <c r="D71" s="35" t="str">
        <f>VLOOKUP($B71,'Mtg 1 Entries'!$A$2:$I$187, 2)</f>
        <v>Amira</v>
      </c>
      <c r="E71" s="35" t="str">
        <f>VLOOKUP($B71,'Mtg 1 Entries'!$A$2:$I$187, 3)</f>
        <v>Nur</v>
      </c>
      <c r="F71" s="35" t="str">
        <f>VLOOKUP($B71,'Mtg 1 Entries'!$A$2:$I$187, 4)</f>
        <v>Unattached</v>
      </c>
      <c r="G71" s="46">
        <v>2.0003472222222224E-3</v>
      </c>
      <c r="H71" s="35" t="str">
        <f>VLOOKUP($B71,'Mtg 1 Entries'!$A$2:$I$187, 6)</f>
        <v>U11G</v>
      </c>
      <c r="I71" s="17"/>
    </row>
    <row r="72" spans="1:9" ht="15.75" x14ac:dyDescent="0.25">
      <c r="B72" s="50">
        <v>455</v>
      </c>
      <c r="C72" s="35">
        <v>15</v>
      </c>
      <c r="D72" s="35" t="str">
        <f>VLOOKUP($B72,'Mtg 1 Entries'!$A$2:$I$187, 2)</f>
        <v>Lexi-Mae</v>
      </c>
      <c r="E72" s="35" t="str">
        <f>VLOOKUP($B72,'Mtg 1 Entries'!$A$2:$I$187, 3)</f>
        <v>Hale</v>
      </c>
      <c r="F72" s="35" t="str">
        <f>VLOOKUP($B72,'Mtg 1 Entries'!$A$2:$I$187, 4)</f>
        <v>Yate &amp; District AC</v>
      </c>
      <c r="G72" s="46">
        <v>2.0055555555555556E-3</v>
      </c>
      <c r="H72" s="35" t="str">
        <f>VLOOKUP($B72,'Mtg 1 Entries'!$A$2:$I$187, 6)</f>
        <v>U11G</v>
      </c>
      <c r="I72" s="17"/>
    </row>
    <row r="73" spans="1:9" ht="15.75" x14ac:dyDescent="0.25">
      <c r="B73" s="50">
        <v>403</v>
      </c>
      <c r="C73" s="35">
        <v>16</v>
      </c>
      <c r="D73" s="35" t="str">
        <f>VLOOKUP($B73,'Mtg 1 Entries'!$A$2:$I$187, 2)</f>
        <v>Martha</v>
      </c>
      <c r="E73" s="35" t="s">
        <v>532</v>
      </c>
      <c r="F73" s="35" t="str">
        <f>VLOOKUP($B73,'Mtg 1 Entries'!$A$2:$I$187, 4)</f>
        <v>Unattached</v>
      </c>
      <c r="G73" s="46">
        <v>2.0763888888888889E-3</v>
      </c>
      <c r="H73" s="35" t="str">
        <f>VLOOKUP($B73,'Mtg 1 Entries'!$A$2:$I$187, 6)</f>
        <v>U11G</v>
      </c>
      <c r="I73" s="17"/>
    </row>
    <row r="74" spans="1:9" ht="15.75" x14ac:dyDescent="0.25">
      <c r="B74" s="50">
        <v>414</v>
      </c>
      <c r="C74" s="35">
        <v>17</v>
      </c>
      <c r="D74" s="35" t="str">
        <f>VLOOKUP($B74,'Mtg 1 Entries'!$A$2:$I$187, 2)</f>
        <v>Jasmine</v>
      </c>
      <c r="E74" s="35" t="str">
        <f>VLOOKUP($B74,'Mtg 1 Entries'!$A$2:$I$187, 3)</f>
        <v>Gardiner</v>
      </c>
      <c r="F74" s="35" t="str">
        <f>VLOOKUP($B74,'Mtg 1 Entries'!$A$2:$I$187, 4)</f>
        <v>Unattached</v>
      </c>
      <c r="G74" s="46" t="s">
        <v>519</v>
      </c>
      <c r="H74" s="35" t="str">
        <f>VLOOKUP($B74,'Mtg 1 Entries'!$A$2:$I$187, 6)</f>
        <v>U11G</v>
      </c>
      <c r="I74" s="17"/>
    </row>
    <row r="75" spans="1:9" s="40" customFormat="1" x14ac:dyDescent="0.25">
      <c r="I75" s="17"/>
    </row>
    <row r="76" spans="1:9" ht="15.75" thickBot="1" x14ac:dyDescent="0.3">
      <c r="B76" s="28" t="s">
        <v>12</v>
      </c>
      <c r="C76" s="29" t="s">
        <v>253</v>
      </c>
      <c r="D76" s="28" t="s">
        <v>8</v>
      </c>
      <c r="E76" s="29" t="s">
        <v>25</v>
      </c>
      <c r="F76" s="28"/>
      <c r="G76" s="29"/>
      <c r="H76" s="28" t="s">
        <v>199</v>
      </c>
      <c r="I76" s="17"/>
    </row>
    <row r="77" spans="1:9" x14ac:dyDescent="0.25">
      <c r="B77" s="24"/>
      <c r="C77" s="24"/>
      <c r="D77" s="24"/>
      <c r="E77" s="24"/>
      <c r="F77" s="24"/>
      <c r="G77" s="24"/>
      <c r="H77" s="24"/>
      <c r="I77" s="17"/>
    </row>
    <row r="78" spans="1:9" x14ac:dyDescent="0.25">
      <c r="B78" s="27" t="s">
        <v>0</v>
      </c>
      <c r="C78" s="27" t="s">
        <v>11</v>
      </c>
      <c r="D78" s="27" t="s">
        <v>10</v>
      </c>
      <c r="E78" s="27"/>
      <c r="F78" s="27" t="s">
        <v>3</v>
      </c>
      <c r="G78" s="27" t="s">
        <v>198</v>
      </c>
      <c r="H78" s="24"/>
      <c r="I78" s="17"/>
    </row>
    <row r="79" spans="1:9" x14ac:dyDescent="0.25">
      <c r="B79" s="26">
        <v>408</v>
      </c>
      <c r="C79" s="35">
        <v>1</v>
      </c>
      <c r="D79" s="35" t="str">
        <f>VLOOKUP($B79,'Mtg 1 Entries'!$A$2:$I$187, 2)</f>
        <v>Sean</v>
      </c>
      <c r="E79" s="35" t="str">
        <f>VLOOKUP($B79,'Mtg 1 Entries'!$A$2:$I$187, 3)</f>
        <v>Deane</v>
      </c>
      <c r="F79" s="35" t="str">
        <f>VLOOKUP($B79,'Mtg 1 Entries'!$A$2:$I$187, 4)</f>
        <v>Bristol &amp; West AC</v>
      </c>
      <c r="G79" s="46">
        <v>1.3622685185185185E-3</v>
      </c>
      <c r="H79" s="35" t="str">
        <f>VLOOKUP($B79,'Mtg 1 Entries'!$A$2:$I$187, 6)</f>
        <v>U11B</v>
      </c>
      <c r="I79" s="17"/>
    </row>
    <row r="80" spans="1:9" x14ac:dyDescent="0.25">
      <c r="A80" s="24"/>
      <c r="B80" s="26">
        <v>470</v>
      </c>
      <c r="C80" s="35">
        <v>2</v>
      </c>
      <c r="D80" s="35" t="str">
        <f>VLOOKUP($B80,'Mtg 1 Entries'!$A$2:$I$187, 2)</f>
        <v>Tom</v>
      </c>
      <c r="E80" s="35" t="str">
        <f>VLOOKUP($B80,'Mtg 1 Entries'!$A$2:$I$187, 3)</f>
        <v>Howard</v>
      </c>
      <c r="F80" s="35" t="str">
        <f>VLOOKUP($B80,'Mtg 1 Entries'!$A$2:$I$187, 4)</f>
        <v>Yate &amp; District AC</v>
      </c>
      <c r="G80" s="46">
        <v>1.3946759259259259E-3</v>
      </c>
      <c r="H80" s="35" t="str">
        <f>VLOOKUP($B80,'Mtg 1 Entries'!$A$2:$I$187, 6)</f>
        <v>U11B</v>
      </c>
      <c r="I80" s="17"/>
    </row>
    <row r="81" spans="1:9" x14ac:dyDescent="0.25">
      <c r="A81" s="24"/>
      <c r="B81" s="26">
        <v>466</v>
      </c>
      <c r="C81" s="35">
        <v>3</v>
      </c>
      <c r="D81" s="35" t="str">
        <f>VLOOKUP($B81,'Mtg 1 Entries'!$A$2:$I$187, 2)</f>
        <v>Excel</v>
      </c>
      <c r="E81" s="35" t="str">
        <f>VLOOKUP($B81,'Mtg 1 Entries'!$A$2:$I$187, 3)</f>
        <v>Iwhiwhu</v>
      </c>
      <c r="F81" s="35" t="str">
        <f>VLOOKUP($B81,'Mtg 1 Entries'!$A$2:$I$187, 4)</f>
        <v>South Gloucestershire AC</v>
      </c>
      <c r="G81" s="46">
        <v>1.4317129629629628E-3</v>
      </c>
      <c r="H81" s="35" t="str">
        <f>VLOOKUP($B81,'Mtg 1 Entries'!$A$2:$I$187, 6)</f>
        <v>U11B</v>
      </c>
      <c r="I81" s="17"/>
    </row>
    <row r="82" spans="1:9" x14ac:dyDescent="0.25">
      <c r="B82" s="26">
        <v>471</v>
      </c>
      <c r="C82" s="35">
        <v>4</v>
      </c>
      <c r="D82" s="35" t="str">
        <f>VLOOKUP($B82,'Mtg 1 Entries'!$A$2:$I$187, 2)</f>
        <v>Edward</v>
      </c>
      <c r="E82" s="35" t="str">
        <f>VLOOKUP($B82,'Mtg 1 Entries'!$A$2:$I$187, 3)</f>
        <v>Bordeaux</v>
      </c>
      <c r="F82" s="35" t="str">
        <f>VLOOKUP($B82,'Mtg 1 Entries'!$A$2:$I$187, 4)</f>
        <v>Yate &amp; District AC</v>
      </c>
      <c r="G82" s="46">
        <v>1.4398148148148148E-3</v>
      </c>
      <c r="H82" s="35" t="str">
        <f>VLOOKUP($B82,'Mtg 1 Entries'!$A$2:$I$187, 6)</f>
        <v>U11B</v>
      </c>
      <c r="I82" s="17"/>
    </row>
    <row r="83" spans="1:9" x14ac:dyDescent="0.25">
      <c r="B83" s="26">
        <v>433</v>
      </c>
      <c r="C83" s="35">
        <v>4</v>
      </c>
      <c r="D83" s="35" t="str">
        <f>VLOOKUP($B83,'Mtg 1 Entries'!$A$2:$I$187, 2)</f>
        <v>Nyree</v>
      </c>
      <c r="E83" s="35" t="str">
        <f>VLOOKUP($B83,'Mtg 1 Entries'!$A$2:$I$187, 3)</f>
        <v>Perry</v>
      </c>
      <c r="F83" s="35" t="str">
        <f>VLOOKUP($B83,'Mtg 1 Entries'!$A$2:$I$187, 4)</f>
        <v>North Somerset AC</v>
      </c>
      <c r="G83" s="46">
        <v>1.4490740740740742E-3</v>
      </c>
      <c r="H83" s="35" t="str">
        <f>VLOOKUP($B83,'Mtg 1 Entries'!$A$2:$I$187, 6)</f>
        <v>U15G</v>
      </c>
      <c r="I83" s="17"/>
    </row>
    <row r="84" spans="1:9" x14ac:dyDescent="0.25">
      <c r="B84" s="26">
        <v>448</v>
      </c>
      <c r="C84" s="35">
        <v>4</v>
      </c>
      <c r="D84" s="35" t="str">
        <f>VLOOKUP($B84,'Mtg 1 Entries'!$A$2:$I$187, 2)</f>
        <v>Fred</v>
      </c>
      <c r="E84" s="35" t="str">
        <f>VLOOKUP($B84,'Mtg 1 Entries'!$A$2:$I$187, 3)</f>
        <v>Gore</v>
      </c>
      <c r="F84" s="35" t="str">
        <f>VLOOKUP($B84,'Mtg 1 Entries'!$A$2:$I$187, 4)</f>
        <v>Bristol &amp; West AC</v>
      </c>
      <c r="G84" s="46">
        <v>1.4641203703703706E-3</v>
      </c>
      <c r="H84" s="35" t="str">
        <f>VLOOKUP($B84,'Mtg 1 Entries'!$A$2:$I$187, 6)</f>
        <v>U11B</v>
      </c>
      <c r="I84" s="17"/>
    </row>
    <row r="85" spans="1:9" x14ac:dyDescent="0.25">
      <c r="B85" s="26">
        <v>458</v>
      </c>
      <c r="C85" s="35">
        <v>4</v>
      </c>
      <c r="D85" s="35" t="str">
        <f>VLOOKUP($B85,'Mtg 1 Entries'!$A$2:$I$187, 2)</f>
        <v>Harry</v>
      </c>
      <c r="E85" s="35" t="str">
        <f>VLOOKUP($B85,'Mtg 1 Entries'!$A$2:$I$187, 3)</f>
        <v>Giles</v>
      </c>
      <c r="F85" s="35" t="str">
        <f>VLOOKUP($B85,'Mtg 1 Entries'!$A$2:$I$187, 4)</f>
        <v>Yate &amp; District AC</v>
      </c>
      <c r="G85" s="46">
        <v>1.4976851851851852E-3</v>
      </c>
      <c r="H85" s="35" t="str">
        <f>VLOOKUP($B85,'Mtg 1 Entries'!$A$2:$I$187, 6)</f>
        <v>U11B</v>
      </c>
      <c r="I85" s="17"/>
    </row>
    <row r="86" spans="1:9" s="40" customFormat="1" x14ac:dyDescent="0.25">
      <c r="B86" s="26">
        <v>465</v>
      </c>
      <c r="C86" s="35">
        <v>4</v>
      </c>
      <c r="D86" s="35" t="str">
        <f>VLOOKUP($B86,'Mtg 1 Entries'!$A$2:$I$187, 2)</f>
        <v>Max</v>
      </c>
      <c r="E86" s="35" t="str">
        <f>VLOOKUP($B86,'Mtg 1 Entries'!$A$2:$I$187, 3)</f>
        <v>Claridge</v>
      </c>
      <c r="F86" s="35" t="str">
        <f>VLOOKUP($B86,'Mtg 1 Entries'!$A$2:$I$187, 4)</f>
        <v>Bristol &amp; West AC</v>
      </c>
      <c r="G86" s="46">
        <v>1.5289351851851853E-3</v>
      </c>
      <c r="H86" s="35" t="str">
        <f>VLOOKUP($B86,'Mtg 1 Entries'!$A$2:$I$187, 6)</f>
        <v>U11B</v>
      </c>
      <c r="I86" s="17"/>
    </row>
    <row r="87" spans="1:9" s="40" customFormat="1" x14ac:dyDescent="0.25">
      <c r="B87" s="26">
        <v>480</v>
      </c>
      <c r="C87" s="35">
        <v>4</v>
      </c>
      <c r="D87" s="35" t="str">
        <f>VLOOKUP($B87,'Mtg 1 Entries'!$A$2:$I$187, 2)</f>
        <v>Sam</v>
      </c>
      <c r="E87" s="35" t="str">
        <f>VLOOKUP($B87,'Mtg 1 Entries'!$A$2:$I$187, 3)</f>
        <v>Keir</v>
      </c>
      <c r="F87" s="35" t="str">
        <f>VLOOKUP($B87,'Mtg 1 Entries'!$A$2:$I$187, 4)</f>
        <v>Unattached</v>
      </c>
      <c r="G87" s="46">
        <v>1.5335648148148149E-3</v>
      </c>
      <c r="H87" s="35" t="str">
        <f>VLOOKUP($B87,'Mtg 1 Entries'!$A$2:$I$187, 6)</f>
        <v>U11B</v>
      </c>
      <c r="I87" s="17"/>
    </row>
    <row r="88" spans="1:9" s="40" customFormat="1" x14ac:dyDescent="0.25">
      <c r="B88" s="26">
        <v>464</v>
      </c>
      <c r="C88" s="35">
        <v>4</v>
      </c>
      <c r="D88" s="35" t="str">
        <f>VLOOKUP($B88,'Mtg 1 Entries'!$A$2:$I$187, 2)</f>
        <v>Noah</v>
      </c>
      <c r="E88" s="35" t="str">
        <f>VLOOKUP($B88,'Mtg 1 Entries'!$A$2:$I$187, 3)</f>
        <v>Gill</v>
      </c>
      <c r="F88" s="35" t="str">
        <f>VLOOKUP($B88,'Mtg 1 Entries'!$A$2:$I$187, 4)</f>
        <v>Bristol &amp; West AC</v>
      </c>
      <c r="G88" s="46">
        <v>1.5844907407407407E-3</v>
      </c>
      <c r="H88" s="35" t="str">
        <f>VLOOKUP($B88,'Mtg 1 Entries'!$A$2:$I$187, 6)</f>
        <v>U11B</v>
      </c>
      <c r="I88" s="17"/>
    </row>
    <row r="89" spans="1:9" s="40" customFormat="1" x14ac:dyDescent="0.25">
      <c r="B89" s="26">
        <v>447</v>
      </c>
      <c r="C89" s="35">
        <v>4</v>
      </c>
      <c r="D89" s="35" t="str">
        <f>VLOOKUP($B89,'Mtg 1 Entries'!$A$2:$I$187, 2)</f>
        <v>Finn</v>
      </c>
      <c r="E89" s="35" t="str">
        <f>VLOOKUP($B89,'Mtg 1 Entries'!$A$2:$I$187, 3)</f>
        <v>MacLoud</v>
      </c>
      <c r="F89" s="35" t="str">
        <f>VLOOKUP($B89,'Mtg 1 Entries'!$A$2:$I$187, 4)</f>
        <v>Yate &amp; District AC</v>
      </c>
      <c r="G89" s="46">
        <v>1.6319444444444445E-3</v>
      </c>
      <c r="H89" s="35" t="str">
        <f>VLOOKUP($B89,'Mtg 1 Entries'!$A$2:$I$187, 6)</f>
        <v>U11B</v>
      </c>
      <c r="I89" s="17"/>
    </row>
    <row r="90" spans="1:9" s="40" customFormat="1" x14ac:dyDescent="0.25">
      <c r="B90" s="26">
        <v>476</v>
      </c>
      <c r="C90" s="35">
        <v>4</v>
      </c>
      <c r="D90" s="35" t="str">
        <f>VLOOKUP($B90,'Mtg 1 Entries'!$A$2:$I$187, 2)</f>
        <v>Alex</v>
      </c>
      <c r="E90" s="35" t="str">
        <f>VLOOKUP($B90,'Mtg 1 Entries'!$A$2:$I$187, 3)</f>
        <v>Berger</v>
      </c>
      <c r="F90" s="35" t="str">
        <f>VLOOKUP($B90,'Mtg 1 Entries'!$A$2:$I$187, 4)</f>
        <v>Unattached</v>
      </c>
      <c r="G90" s="46">
        <v>1.6469907407407407E-3</v>
      </c>
      <c r="H90" s="35" t="str">
        <f>VLOOKUP($B90,'Mtg 1 Entries'!$A$2:$I$187, 6)</f>
        <v>U11B</v>
      </c>
      <c r="I90" s="17"/>
    </row>
    <row r="91" spans="1:9" x14ac:dyDescent="0.25">
      <c r="B91" s="26">
        <v>452</v>
      </c>
      <c r="C91" s="35">
        <v>4</v>
      </c>
      <c r="D91" s="35" t="str">
        <f>VLOOKUP($B91,'Mtg 1 Entries'!$A$2:$I$187, 2)</f>
        <v>Regan-Jack</v>
      </c>
      <c r="E91" s="35" t="str">
        <f>VLOOKUP($B91,'Mtg 1 Entries'!$A$2:$I$187, 3)</f>
        <v>Williams</v>
      </c>
      <c r="F91" s="35" t="str">
        <f>VLOOKUP($B91,'Mtg 1 Entries'!$A$2:$I$187, 4)</f>
        <v>Yate &amp; District AC</v>
      </c>
      <c r="G91" s="46">
        <v>1.6481481481481479E-3</v>
      </c>
      <c r="H91" s="35" t="str">
        <f>VLOOKUP($B91,'Mtg 1 Entries'!$A$2:$I$187, 6)</f>
        <v>U11B</v>
      </c>
      <c r="I91" s="17"/>
    </row>
    <row r="92" spans="1:9" x14ac:dyDescent="0.25">
      <c r="B92" s="26">
        <v>454</v>
      </c>
      <c r="C92" s="35">
        <v>4</v>
      </c>
      <c r="D92" s="35" t="str">
        <f>VLOOKUP($B92,'Mtg 1 Entries'!$A$2:$I$187, 2)</f>
        <v>James</v>
      </c>
      <c r="E92" s="35" t="str">
        <f>VLOOKUP($B92,'Mtg 1 Entries'!$A$2:$I$187, 3)</f>
        <v>Cunningham</v>
      </c>
      <c r="F92" s="35" t="str">
        <f>VLOOKUP($B92,'Mtg 1 Entries'!$A$2:$I$187, 4)</f>
        <v>Unattached</v>
      </c>
      <c r="G92" s="46">
        <v>1.6516203703703704E-3</v>
      </c>
      <c r="H92" s="35" t="str">
        <f>VLOOKUP($B92,'Mtg 1 Entries'!$A$2:$I$187, 6)</f>
        <v>U11B</v>
      </c>
      <c r="I92" s="17"/>
    </row>
    <row r="93" spans="1:9" x14ac:dyDescent="0.25">
      <c r="B93" s="26">
        <v>451</v>
      </c>
      <c r="C93" s="35">
        <v>4</v>
      </c>
      <c r="D93" s="35" t="str">
        <f>VLOOKUP($B93,'Mtg 1 Entries'!$A$2:$I$187, 2)</f>
        <v>Alex</v>
      </c>
      <c r="E93" s="35" t="str">
        <f>VLOOKUP($B93,'Mtg 1 Entries'!$A$2:$I$187, 3)</f>
        <v>Williams</v>
      </c>
      <c r="F93" s="35" t="str">
        <f>VLOOKUP($B93,'Mtg 1 Entries'!$A$2:$I$187, 4)</f>
        <v>Yate &amp; District AC</v>
      </c>
      <c r="G93" s="46">
        <v>1.6689814814814814E-3</v>
      </c>
      <c r="H93" s="35" t="str">
        <f>VLOOKUP($B93,'Mtg 1 Entries'!$A$2:$I$187, 6)</f>
        <v>U11B</v>
      </c>
      <c r="I93" s="17"/>
    </row>
    <row r="94" spans="1:9" x14ac:dyDescent="0.25">
      <c r="B94" s="26">
        <v>449</v>
      </c>
      <c r="C94" s="35">
        <v>4</v>
      </c>
      <c r="D94" s="35" t="str">
        <f>VLOOKUP($B94,'Mtg 1 Entries'!$A$2:$I$187, 2)</f>
        <v>Evann</v>
      </c>
      <c r="E94" s="35" t="str">
        <f>VLOOKUP($B94,'Mtg 1 Entries'!$A$2:$I$187, 3)</f>
        <v>Schutte</v>
      </c>
      <c r="F94" s="35" t="str">
        <f>VLOOKUP($B94,'Mtg 1 Entries'!$A$2:$I$187, 4)</f>
        <v>Unattached</v>
      </c>
      <c r="G94" s="46">
        <v>1.6979166666666664E-3</v>
      </c>
      <c r="H94" s="35" t="str">
        <f>VLOOKUP($B94,'Mtg 1 Entries'!$A$2:$I$187, 6)</f>
        <v>U11B</v>
      </c>
      <c r="I94" s="17"/>
    </row>
    <row r="95" spans="1:9" x14ac:dyDescent="0.25">
      <c r="B95" s="26">
        <v>437</v>
      </c>
      <c r="C95" s="35">
        <v>4</v>
      </c>
      <c r="D95" s="35" t="str">
        <f>VLOOKUP($B95,'Mtg 1 Entries'!$A$2:$I$187, 2)</f>
        <v>William</v>
      </c>
      <c r="E95" s="35" t="str">
        <f>VLOOKUP($B95,'Mtg 1 Entries'!$A$2:$I$187, 3)</f>
        <v>Turner</v>
      </c>
      <c r="F95" s="35" t="str">
        <f>VLOOKUP($B95,'Mtg 1 Entries'!$A$2:$I$187, 4)</f>
        <v>Unattached</v>
      </c>
      <c r="G95" s="46">
        <v>1.8414351851851853E-3</v>
      </c>
      <c r="H95" s="35" t="str">
        <f>VLOOKUP($B95,'Mtg 1 Entries'!$A$2:$I$187, 6)</f>
        <v>U11B</v>
      </c>
      <c r="I95" s="17"/>
    </row>
    <row r="96" spans="1:9" x14ac:dyDescent="0.25">
      <c r="B96" s="26">
        <v>484</v>
      </c>
      <c r="C96" s="35">
        <v>4</v>
      </c>
      <c r="D96" s="35" t="str">
        <f>VLOOKUP($B96,'Mtg 1 Entries'!$A$2:$I$187, 2)</f>
        <v>Iskander</v>
      </c>
      <c r="E96" s="35" t="str">
        <f>VLOOKUP($B96,'Mtg 1 Entries'!$A$2:$I$187, 3)</f>
        <v>Nur</v>
      </c>
      <c r="F96" s="35" t="str">
        <f>VLOOKUP($B96,'Mtg 1 Entries'!$A$2:$I$187, 4)</f>
        <v>Unattached</v>
      </c>
      <c r="G96" s="46" t="s">
        <v>520</v>
      </c>
      <c r="H96" s="35" t="str">
        <f>VLOOKUP($B96,'Mtg 1 Entries'!$A$2:$I$187, 6)</f>
        <v>U11B</v>
      </c>
      <c r="I96" s="17"/>
    </row>
    <row r="97" spans="2:9" x14ac:dyDescent="0.25">
      <c r="I97" s="17"/>
    </row>
    <row r="98" spans="2:9" ht="15.75" thickBot="1" x14ac:dyDescent="0.3">
      <c r="B98" s="28" t="s">
        <v>12</v>
      </c>
      <c r="C98" s="29" t="s">
        <v>254</v>
      </c>
      <c r="D98" s="28" t="s">
        <v>8</v>
      </c>
      <c r="E98" s="29" t="s">
        <v>34</v>
      </c>
      <c r="F98" s="28"/>
      <c r="G98" s="29" t="s">
        <v>29</v>
      </c>
      <c r="H98" s="28" t="s">
        <v>199</v>
      </c>
      <c r="I98" s="17"/>
    </row>
    <row r="99" spans="2:9" x14ac:dyDescent="0.25">
      <c r="B99" s="24"/>
      <c r="C99" s="24"/>
      <c r="D99" s="24"/>
      <c r="E99" s="24"/>
      <c r="F99" s="24"/>
      <c r="G99" s="24"/>
      <c r="H99" s="24"/>
      <c r="I99" s="17"/>
    </row>
    <row r="100" spans="2:9" x14ac:dyDescent="0.25">
      <c r="B100" s="27" t="s">
        <v>0</v>
      </c>
      <c r="C100" s="27" t="s">
        <v>11</v>
      </c>
      <c r="D100" s="27" t="s">
        <v>10</v>
      </c>
      <c r="E100" s="27"/>
      <c r="F100" s="27" t="s">
        <v>3</v>
      </c>
      <c r="G100" s="27" t="s">
        <v>185</v>
      </c>
      <c r="H100" s="24"/>
      <c r="I100" s="17"/>
    </row>
    <row r="101" spans="2:9" ht="15.75" x14ac:dyDescent="0.25">
      <c r="B101" s="50">
        <v>423</v>
      </c>
      <c r="C101" s="35">
        <v>1</v>
      </c>
      <c r="D101" s="35" t="str">
        <f>VLOOKUP($B101,'Mtg 1 Entries'!$A$2:$I$187, 2)</f>
        <v>Abigail</v>
      </c>
      <c r="E101" s="35" t="str">
        <f>VLOOKUP($B101,'Mtg 1 Entries'!$A$2:$I$187, 3)</f>
        <v>MacDonald</v>
      </c>
      <c r="F101" s="35" t="str">
        <f>VLOOKUP($B101,'Mtg 1 Entries'!$A$2:$I$187, 4)</f>
        <v>Andover AC</v>
      </c>
      <c r="G101" s="23">
        <v>25.28</v>
      </c>
      <c r="H101" s="35" t="str">
        <f>VLOOKUP($B101,'Mtg 1 Entries'!$A$2:$I$187, 6)</f>
        <v>U11G</v>
      </c>
      <c r="I101" s="17"/>
    </row>
    <row r="102" spans="2:9" x14ac:dyDescent="0.25">
      <c r="B102" s="26">
        <v>462</v>
      </c>
      <c r="C102" s="35">
        <v>2</v>
      </c>
      <c r="D102" s="35" t="str">
        <f>VLOOKUP($B102,'Mtg 1 Entries'!$A$2:$I$187, 2)</f>
        <v>Abigail</v>
      </c>
      <c r="E102" s="35" t="str">
        <f>VLOOKUP($B102,'Mtg 1 Entries'!$A$2:$I$187, 3)</f>
        <v>Gregg</v>
      </c>
      <c r="F102" s="35" t="str">
        <f>VLOOKUP($B102,'Mtg 1 Entries'!$A$2:$I$187, 4)</f>
        <v>Yate &amp; District AC</v>
      </c>
      <c r="G102" s="23">
        <v>23.95</v>
      </c>
      <c r="H102" s="35" t="str">
        <f>VLOOKUP($B102,'Mtg 1 Entries'!$A$2:$I$187, 6)</f>
        <v>U11G</v>
      </c>
      <c r="I102" s="17"/>
    </row>
    <row r="103" spans="2:9" x14ac:dyDescent="0.25">
      <c r="B103" s="26">
        <v>469</v>
      </c>
      <c r="C103" s="35">
        <v>3</v>
      </c>
      <c r="D103" s="35" t="str">
        <f>VLOOKUP($B103,'Mtg 1 Entries'!$A$2:$I$187, 2)</f>
        <v>Estelle</v>
      </c>
      <c r="E103" s="35" t="str">
        <f>VLOOKUP($B103,'Mtg 1 Entries'!$A$2:$I$187, 3)</f>
        <v>Lowe</v>
      </c>
      <c r="F103" s="35" t="str">
        <f>VLOOKUP($B103,'Mtg 1 Entries'!$A$2:$I$187, 4)</f>
        <v>Yate &amp; District AC</v>
      </c>
      <c r="G103" s="23">
        <v>20.46</v>
      </c>
      <c r="H103" s="35" t="str">
        <f>VLOOKUP($B103,'Mtg 1 Entries'!$A$2:$I$187, 6)</f>
        <v>U11G</v>
      </c>
      <c r="I103" s="17"/>
    </row>
    <row r="104" spans="2:9" ht="15.75" x14ac:dyDescent="0.25">
      <c r="B104" s="50">
        <v>419</v>
      </c>
      <c r="C104" s="35">
        <v>4</v>
      </c>
      <c r="D104" s="35" t="str">
        <f>VLOOKUP($B104,'Mtg 1 Entries'!$A$2:$I$187, 2)</f>
        <v>Lilia</v>
      </c>
      <c r="E104" s="35" t="str">
        <f>VLOOKUP($B104,'Mtg 1 Entries'!$A$2:$I$187, 3)</f>
        <v>Killourhey</v>
      </c>
      <c r="F104" s="35" t="str">
        <f>VLOOKUP($B104,'Mtg 1 Entries'!$A$2:$I$187, 4)</f>
        <v>Yate &amp; District AC</v>
      </c>
      <c r="G104" s="23">
        <v>18.079999999999998</v>
      </c>
      <c r="H104" s="35" t="str">
        <f>VLOOKUP($B104,'Mtg 1 Entries'!$A$2:$I$187, 6)</f>
        <v>U11G</v>
      </c>
      <c r="I104" s="17"/>
    </row>
    <row r="105" spans="2:9" x14ac:dyDescent="0.25">
      <c r="B105" s="26">
        <v>450</v>
      </c>
      <c r="C105" s="35">
        <v>5</v>
      </c>
      <c r="D105" s="35" t="str">
        <f>VLOOKUP($B105,'Mtg 1 Entries'!$A$2:$I$187, 2)</f>
        <v>Annabel</v>
      </c>
      <c r="E105" s="35" t="str">
        <f>VLOOKUP($B105,'Mtg 1 Entries'!$A$2:$I$187, 3)</f>
        <v>Gordon</v>
      </c>
      <c r="F105" s="35" t="str">
        <f>VLOOKUP($B105,'Mtg 1 Entries'!$A$2:$I$187, 4)</f>
        <v>Yate &amp; District AC</v>
      </c>
      <c r="G105" s="23">
        <v>16.53</v>
      </c>
      <c r="H105" s="35" t="str">
        <f>VLOOKUP($B105,'Mtg 1 Entries'!$A$2:$I$187, 6)</f>
        <v>U11G</v>
      </c>
      <c r="I105" s="17"/>
    </row>
    <row r="106" spans="2:9" ht="15.75" x14ac:dyDescent="0.25">
      <c r="B106" s="50">
        <v>431</v>
      </c>
      <c r="C106" s="35">
        <v>6</v>
      </c>
      <c r="D106" s="35" t="str">
        <f>VLOOKUP($B106,'Mtg 1 Entries'!$A$2:$I$187, 2)</f>
        <v>Lola</v>
      </c>
      <c r="E106" s="35" t="str">
        <f>VLOOKUP($B106,'Mtg 1 Entries'!$A$2:$I$187, 3)</f>
        <v>Paul</v>
      </c>
      <c r="F106" s="35" t="str">
        <f>VLOOKUP($B106,'Mtg 1 Entries'!$A$2:$I$187, 4)</f>
        <v>Unattached</v>
      </c>
      <c r="G106" s="23">
        <v>16.100000000000001</v>
      </c>
      <c r="H106" s="35" t="str">
        <f>VLOOKUP($B106,'Mtg 1 Entries'!$A$2:$I$187, 6)</f>
        <v>U11G</v>
      </c>
    </row>
    <row r="107" spans="2:9" ht="15.75" x14ac:dyDescent="0.25">
      <c r="B107" s="50">
        <v>402</v>
      </c>
      <c r="C107" s="35">
        <v>7</v>
      </c>
      <c r="D107" s="35" t="str">
        <f>VLOOKUP($B107,'Mtg 1 Entries'!$A$2:$I$187, 2)</f>
        <v>Bonnie</v>
      </c>
      <c r="E107" s="35" t="s">
        <v>532</v>
      </c>
      <c r="F107" s="35" t="str">
        <f>VLOOKUP($B107,'Mtg 1 Entries'!$A$2:$I$187, 4)</f>
        <v>Unattached</v>
      </c>
      <c r="G107" s="23">
        <v>15.9</v>
      </c>
      <c r="H107" s="35" t="str">
        <f>VLOOKUP($B107,'Mtg 1 Entries'!$A$2:$I$187, 6)</f>
        <v>U11G</v>
      </c>
      <c r="I107" s="17"/>
    </row>
    <row r="108" spans="2:9" ht="15.75" x14ac:dyDescent="0.25">
      <c r="B108" s="50">
        <v>404</v>
      </c>
      <c r="C108" s="35">
        <v>8</v>
      </c>
      <c r="D108" s="35" t="str">
        <f>VLOOKUP($B108,'Mtg 1 Entries'!$A$2:$I$187, 2)</f>
        <v>Sophia</v>
      </c>
      <c r="E108" s="35" t="str">
        <f>VLOOKUP($B108,'Mtg 1 Entries'!$A$2:$I$187, 3)</f>
        <v>Bowell</v>
      </c>
      <c r="F108" s="35" t="str">
        <f>VLOOKUP($B108,'Mtg 1 Entries'!$A$2:$I$187, 4)</f>
        <v>Bristol &amp; West AC</v>
      </c>
      <c r="G108" s="23">
        <v>15.7</v>
      </c>
      <c r="H108" s="35" t="str">
        <f>VLOOKUP($B108,'Mtg 1 Entries'!$A$2:$I$187, 6)</f>
        <v>U11G</v>
      </c>
      <c r="I108" s="17"/>
    </row>
    <row r="109" spans="2:9" ht="15.75" x14ac:dyDescent="0.25">
      <c r="B109" s="50">
        <v>426</v>
      </c>
      <c r="C109" s="35">
        <v>9</v>
      </c>
      <c r="D109" s="35" t="str">
        <f>VLOOKUP($B109,'Mtg 1 Entries'!$A$2:$I$187, 2)</f>
        <v>Holly</v>
      </c>
      <c r="E109" s="35" t="str">
        <f>VLOOKUP($B109,'Mtg 1 Entries'!$A$2:$I$187, 3)</f>
        <v>Massey - Jones</v>
      </c>
      <c r="F109" s="35" t="str">
        <f>VLOOKUP($B109,'Mtg 1 Entries'!$A$2:$I$187, 4)</f>
        <v>Bristol &amp; West AC</v>
      </c>
      <c r="G109" s="23">
        <v>14.7</v>
      </c>
      <c r="H109" s="35" t="str">
        <f>VLOOKUP($B109,'Mtg 1 Entries'!$A$2:$I$187, 6)</f>
        <v>U11G</v>
      </c>
      <c r="I109" s="17"/>
    </row>
    <row r="110" spans="2:9" ht="15.75" x14ac:dyDescent="0.25">
      <c r="B110" s="50">
        <v>413</v>
      </c>
      <c r="C110" s="35">
        <v>10</v>
      </c>
      <c r="D110" s="35" t="str">
        <f>VLOOKUP($B110,'Mtg 1 Entries'!$A$2:$I$187, 2)</f>
        <v>Layla</v>
      </c>
      <c r="E110" s="35" t="str">
        <f>VLOOKUP($B110,'Mtg 1 Entries'!$A$2:$I$187, 3)</f>
        <v>Gardiner</v>
      </c>
      <c r="F110" s="35" t="str">
        <f>VLOOKUP($B110,'Mtg 1 Entries'!$A$2:$I$187, 4)</f>
        <v>Chippenham Harriers</v>
      </c>
      <c r="G110" s="23">
        <v>13.06</v>
      </c>
      <c r="H110" s="35" t="str">
        <f>VLOOKUP($B110,'Mtg 1 Entries'!$A$2:$I$187, 6)</f>
        <v>U11G</v>
      </c>
      <c r="I110" s="17"/>
    </row>
    <row r="111" spans="2:9" x14ac:dyDescent="0.25">
      <c r="B111" s="26">
        <v>455</v>
      </c>
      <c r="C111" s="35">
        <v>11</v>
      </c>
      <c r="D111" s="35" t="str">
        <f>VLOOKUP($B111,'Mtg 1 Entries'!$A$2:$I$187, 2)</f>
        <v>Lexi-Mae</v>
      </c>
      <c r="E111" s="35" t="str">
        <f>VLOOKUP($B111,'Mtg 1 Entries'!$A$2:$I$187, 3)</f>
        <v>Hale</v>
      </c>
      <c r="F111" s="35" t="str">
        <f>VLOOKUP($B111,'Mtg 1 Entries'!$A$2:$I$187, 4)</f>
        <v>Yate &amp; District AC</v>
      </c>
      <c r="G111" s="23">
        <v>12.2</v>
      </c>
      <c r="H111" s="35" t="str">
        <f>VLOOKUP($B111,'Mtg 1 Entries'!$A$2:$I$187, 6)</f>
        <v>U11G</v>
      </c>
    </row>
    <row r="112" spans="2:9" ht="15.75" x14ac:dyDescent="0.25">
      <c r="B112" s="50">
        <v>411</v>
      </c>
      <c r="C112" s="35">
        <v>12</v>
      </c>
      <c r="D112" s="35" t="str">
        <f>VLOOKUP($B112,'Mtg 1 Entries'!$A$2:$I$187, 2)</f>
        <v>Rosie</v>
      </c>
      <c r="E112" s="35" t="str">
        <f>VLOOKUP($B112,'Mtg 1 Entries'!$A$2:$I$187, 3)</f>
        <v>Foster</v>
      </c>
      <c r="F112" s="35" t="str">
        <f>VLOOKUP($B112,'Mtg 1 Entries'!$A$2:$I$187, 4)</f>
        <v>Unattached</v>
      </c>
      <c r="G112" s="23">
        <v>12.05</v>
      </c>
      <c r="H112" s="35" t="str">
        <f>VLOOKUP($B112,'Mtg 1 Entries'!$A$2:$I$187, 6)</f>
        <v>U11G</v>
      </c>
    </row>
    <row r="113" spans="2:8" x14ac:dyDescent="0.25">
      <c r="B113" s="26">
        <v>486</v>
      </c>
      <c r="C113" s="35">
        <v>13</v>
      </c>
      <c r="D113" s="35" t="str">
        <f>VLOOKUP($B113,'Mtg 1 Entries'!$A$2:$I$187, 2)</f>
        <v>Leyna</v>
      </c>
      <c r="E113" s="35" t="str">
        <f>VLOOKUP($B113,'Mtg 1 Entries'!$A$2:$I$187, 3)</f>
        <v>Garrett</v>
      </c>
      <c r="F113" s="35" t="str">
        <f>VLOOKUP($B113,'Mtg 1 Entries'!$A$2:$I$187, 4)</f>
        <v>Bristol &amp; West AC</v>
      </c>
      <c r="G113" s="23">
        <v>11.44</v>
      </c>
      <c r="H113" s="35" t="str">
        <f>VLOOKUP($B113,'Mtg 1 Entries'!$A$2:$I$187, 6)</f>
        <v>U11G</v>
      </c>
    </row>
    <row r="114" spans="2:8" ht="15.75" x14ac:dyDescent="0.25">
      <c r="B114" s="50">
        <v>403</v>
      </c>
      <c r="C114" s="35">
        <v>14</v>
      </c>
      <c r="D114" s="35" t="str">
        <f>VLOOKUP($B114,'Mtg 1 Entries'!$A$2:$I$187, 2)</f>
        <v>Martha</v>
      </c>
      <c r="E114" s="35" t="s">
        <v>532</v>
      </c>
      <c r="F114" s="35" t="str">
        <f>VLOOKUP($B114,'Mtg 1 Entries'!$A$2:$I$187, 4)</f>
        <v>Unattached</v>
      </c>
      <c r="G114" s="23">
        <v>9.75</v>
      </c>
      <c r="H114" s="35" t="str">
        <f>VLOOKUP($B114,'Mtg 1 Entries'!$A$2:$I$187, 6)</f>
        <v>U11G</v>
      </c>
    </row>
    <row r="115" spans="2:8" s="40" customFormat="1" x14ac:dyDescent="0.25">
      <c r="B115" s="26">
        <v>472</v>
      </c>
      <c r="C115" s="35">
        <v>15</v>
      </c>
      <c r="D115" s="35" t="str">
        <f>VLOOKUP($B115,'Mtg 1 Entries'!$A$2:$I$187, 2)</f>
        <v>Martha</v>
      </c>
      <c r="E115" s="35" t="str">
        <f>VLOOKUP($B115,'Mtg 1 Entries'!$A$2:$I$187, 3)</f>
        <v>Dennis</v>
      </c>
      <c r="F115" s="35" t="str">
        <f>VLOOKUP($B115,'Mtg 1 Entries'!$A$2:$I$187, 4)</f>
        <v>Yate &amp; District AC</v>
      </c>
      <c r="G115" s="23">
        <v>9.48</v>
      </c>
      <c r="H115" s="35" t="str">
        <f>VLOOKUP($B115,'Mtg 1 Entries'!$A$2:$I$187, 6)</f>
        <v>U11G</v>
      </c>
    </row>
    <row r="116" spans="2:8" s="40" customFormat="1" ht="15.75" x14ac:dyDescent="0.25">
      <c r="B116" s="50">
        <v>414</v>
      </c>
      <c r="C116" s="35">
        <v>16</v>
      </c>
      <c r="D116" s="35" t="str">
        <f>VLOOKUP($B116,'Mtg 1 Entries'!$A$2:$I$187, 2)</f>
        <v>Jasmine</v>
      </c>
      <c r="E116" s="35" t="str">
        <f>VLOOKUP($B116,'Mtg 1 Entries'!$A$2:$I$187, 3)</f>
        <v>Gardiner</v>
      </c>
      <c r="F116" s="35" t="str">
        <f>VLOOKUP($B116,'Mtg 1 Entries'!$A$2:$I$187, 4)</f>
        <v>Unattached</v>
      </c>
      <c r="G116" s="23">
        <v>8.94</v>
      </c>
      <c r="H116" s="35" t="str">
        <f>VLOOKUP($B116,'Mtg 1 Entries'!$A$2:$I$187, 6)</f>
        <v>U11G</v>
      </c>
    </row>
    <row r="117" spans="2:8" s="40" customFormat="1" ht="15.75" x14ac:dyDescent="0.25">
      <c r="B117" s="50">
        <v>429</v>
      </c>
      <c r="C117" s="35">
        <v>17</v>
      </c>
      <c r="D117" s="35" t="str">
        <f>VLOOKUP($B117,'Mtg 1 Entries'!$A$2:$I$187, 2)</f>
        <v>Tilly</v>
      </c>
      <c r="E117" s="35" t="str">
        <f>VLOOKUP($B117,'Mtg 1 Entries'!$A$2:$I$187, 3)</f>
        <v>Osborne</v>
      </c>
      <c r="F117" s="35" t="str">
        <f>VLOOKUP($B117,'Mtg 1 Entries'!$A$2:$I$187, 4)</f>
        <v>Unattached</v>
      </c>
      <c r="G117" s="23">
        <v>7.64</v>
      </c>
      <c r="H117" s="35" t="str">
        <f>VLOOKUP($B117,'Mtg 1 Entries'!$A$2:$I$187, 6)</f>
        <v>U11G</v>
      </c>
    </row>
    <row r="118" spans="2:8" s="40" customFormat="1" ht="15.75" x14ac:dyDescent="0.25">
      <c r="B118" s="50">
        <v>409</v>
      </c>
      <c r="C118" s="35">
        <v>18</v>
      </c>
      <c r="D118" s="35" t="str">
        <f>VLOOKUP($B118,'Mtg 1 Entries'!$A$2:$I$187, 2)</f>
        <v>Orla</v>
      </c>
      <c r="E118" s="35" t="str">
        <f>VLOOKUP($B118,'Mtg 1 Entries'!$A$2:$I$187, 3)</f>
        <v>Down</v>
      </c>
      <c r="F118" s="35" t="str">
        <f>VLOOKUP($B118,'Mtg 1 Entries'!$A$2:$I$187, 4)</f>
        <v>Unattached</v>
      </c>
      <c r="G118" s="23">
        <v>6.15</v>
      </c>
      <c r="H118" s="35" t="str">
        <f>VLOOKUP($B118,'Mtg 1 Entries'!$A$2:$I$187, 6)</f>
        <v>U11G</v>
      </c>
    </row>
    <row r="119" spans="2:8" s="40" customFormat="1" x14ac:dyDescent="0.25">
      <c r="B119" s="26">
        <v>483</v>
      </c>
      <c r="C119" s="35">
        <v>19</v>
      </c>
      <c r="D119" s="35" t="str">
        <f>VLOOKUP($B119,'Mtg 1 Entries'!$A$2:$I$187, 2)</f>
        <v>Amira</v>
      </c>
      <c r="E119" s="35" t="str">
        <f>VLOOKUP($B119,'Mtg 1 Entries'!$A$2:$I$187, 3)</f>
        <v>Nur</v>
      </c>
      <c r="F119" s="35" t="str">
        <f>VLOOKUP($B119,'Mtg 1 Entries'!$A$2:$I$187, 4)</f>
        <v>Unattached</v>
      </c>
      <c r="G119" s="23">
        <v>5.5</v>
      </c>
      <c r="H119" s="35" t="str">
        <f>VLOOKUP($B119,'Mtg 1 Entries'!$A$2:$I$187, 6)</f>
        <v>U11G</v>
      </c>
    </row>
    <row r="121" spans="2:8" ht="15.75" thickBot="1" x14ac:dyDescent="0.3">
      <c r="B121" s="28" t="s">
        <v>12</v>
      </c>
      <c r="C121" s="29" t="s">
        <v>254</v>
      </c>
      <c r="D121" s="28" t="s">
        <v>8</v>
      </c>
      <c r="E121" s="29" t="s">
        <v>25</v>
      </c>
      <c r="F121" s="28"/>
      <c r="G121" s="29" t="s">
        <v>29</v>
      </c>
      <c r="H121" s="28" t="s">
        <v>199</v>
      </c>
    </row>
    <row r="122" spans="2:8" x14ac:dyDescent="0.25">
      <c r="B122" s="24"/>
      <c r="C122" s="24"/>
      <c r="D122" s="24"/>
      <c r="E122" s="24"/>
      <c r="F122" s="24"/>
      <c r="G122" s="24"/>
      <c r="H122" s="24"/>
    </row>
    <row r="123" spans="2:8" x14ac:dyDescent="0.25">
      <c r="B123" s="27" t="s">
        <v>0</v>
      </c>
      <c r="C123" s="27" t="s">
        <v>11</v>
      </c>
      <c r="D123" s="27" t="s">
        <v>10</v>
      </c>
      <c r="E123" s="27"/>
      <c r="F123" s="27" t="s">
        <v>3</v>
      </c>
      <c r="G123" s="27" t="s">
        <v>185</v>
      </c>
      <c r="H123" s="24"/>
    </row>
    <row r="124" spans="2:8" x14ac:dyDescent="0.25">
      <c r="B124" s="26">
        <v>458</v>
      </c>
      <c r="C124" s="35">
        <v>1</v>
      </c>
      <c r="D124" s="35" t="str">
        <f>VLOOKUP($B124,'Mtg 1 Entries'!$A$2:$I$187, 2)</f>
        <v>Harry</v>
      </c>
      <c r="E124" s="35" t="str">
        <f>VLOOKUP($B124,'Mtg 1 Entries'!$A$2:$I$187, 3)</f>
        <v>Giles</v>
      </c>
      <c r="F124" s="35" t="str">
        <f>VLOOKUP($B124,'Mtg 1 Entries'!$A$2:$I$187, 4)</f>
        <v>Yate &amp; District AC</v>
      </c>
      <c r="G124" s="23">
        <v>33.04</v>
      </c>
      <c r="H124" s="35" t="str">
        <f>VLOOKUP($B124,'Mtg 1 Entries'!$A$2:$I$187, 6)</f>
        <v>U11B</v>
      </c>
    </row>
    <row r="125" spans="2:8" x14ac:dyDescent="0.25">
      <c r="B125" s="26">
        <v>449</v>
      </c>
      <c r="C125" s="35">
        <v>2</v>
      </c>
      <c r="D125" s="35" t="str">
        <f>VLOOKUP($B125,'Mtg 1 Entries'!$A$2:$I$187, 2)</f>
        <v>Evann</v>
      </c>
      <c r="E125" s="35" t="str">
        <f>VLOOKUP($B125,'Mtg 1 Entries'!$A$2:$I$187, 3)</f>
        <v>Schutte</v>
      </c>
      <c r="F125" s="35" t="str">
        <f>VLOOKUP($B125,'Mtg 1 Entries'!$A$2:$I$187, 4)</f>
        <v>Unattached</v>
      </c>
      <c r="G125" s="23">
        <v>31.77</v>
      </c>
      <c r="H125" s="35" t="str">
        <f>VLOOKUP($B125,'Mtg 1 Entries'!$A$2:$I$187, 6)</f>
        <v>U11B</v>
      </c>
    </row>
    <row r="126" spans="2:8" x14ac:dyDescent="0.25">
      <c r="B126" s="26">
        <v>470</v>
      </c>
      <c r="C126" s="35">
        <v>3</v>
      </c>
      <c r="D126" s="35" t="str">
        <f>VLOOKUP($B126,'Mtg 1 Entries'!$A$2:$I$187, 2)</f>
        <v>Tom</v>
      </c>
      <c r="E126" s="35" t="str">
        <f>VLOOKUP($B126,'Mtg 1 Entries'!$A$2:$I$187, 3)</f>
        <v>Howard</v>
      </c>
      <c r="F126" s="35" t="str">
        <f>VLOOKUP($B126,'Mtg 1 Entries'!$A$2:$I$187, 4)</f>
        <v>Yate &amp; District AC</v>
      </c>
      <c r="G126" s="23">
        <v>30.35</v>
      </c>
      <c r="H126" s="35" t="str">
        <f>VLOOKUP($B126,'Mtg 1 Entries'!$A$2:$I$187, 6)</f>
        <v>U11B</v>
      </c>
    </row>
    <row r="127" spans="2:8" x14ac:dyDescent="0.25">
      <c r="B127" s="26">
        <v>465</v>
      </c>
      <c r="C127" s="35">
        <v>4</v>
      </c>
      <c r="D127" s="35" t="str">
        <f>VLOOKUP($B127,'Mtg 1 Entries'!$A$2:$I$187, 2)</f>
        <v>Max</v>
      </c>
      <c r="E127" s="35" t="str">
        <f>VLOOKUP($B127,'Mtg 1 Entries'!$A$2:$I$187, 3)</f>
        <v>Claridge</v>
      </c>
      <c r="F127" s="35" t="str">
        <f>VLOOKUP($B127,'Mtg 1 Entries'!$A$2:$I$187, 4)</f>
        <v>Bristol &amp; West AC</v>
      </c>
      <c r="G127" s="23">
        <v>29.99</v>
      </c>
      <c r="H127" s="35" t="str">
        <f>VLOOKUP($B127,'Mtg 1 Entries'!$A$2:$I$187, 6)</f>
        <v>U11B</v>
      </c>
    </row>
    <row r="128" spans="2:8" x14ac:dyDescent="0.25">
      <c r="B128" s="26">
        <v>471</v>
      </c>
      <c r="C128" s="35">
        <v>5</v>
      </c>
      <c r="D128" s="35" t="str">
        <f>VLOOKUP($B128,'Mtg 1 Entries'!$A$2:$I$187, 2)</f>
        <v>Edward</v>
      </c>
      <c r="E128" s="35" t="str">
        <f>VLOOKUP($B128,'Mtg 1 Entries'!$A$2:$I$187, 3)</f>
        <v>Bordeaux</v>
      </c>
      <c r="F128" s="35" t="str">
        <f>VLOOKUP($B128,'Mtg 1 Entries'!$A$2:$I$187, 4)</f>
        <v>Yate &amp; District AC</v>
      </c>
      <c r="G128" s="23">
        <v>26.44</v>
      </c>
      <c r="H128" s="35" t="str">
        <f>VLOOKUP($B128,'Mtg 1 Entries'!$A$2:$I$187, 6)</f>
        <v>U11B</v>
      </c>
    </row>
    <row r="129" spans="2:8" x14ac:dyDescent="0.25">
      <c r="B129" s="26">
        <v>447</v>
      </c>
      <c r="C129" s="35">
        <v>6</v>
      </c>
      <c r="D129" s="35" t="str">
        <f>VLOOKUP($B129,'Mtg 1 Entries'!$A$2:$I$187, 2)</f>
        <v>Finn</v>
      </c>
      <c r="E129" s="35" t="str">
        <f>VLOOKUP($B129,'Mtg 1 Entries'!$A$2:$I$187, 3)</f>
        <v>MacLoud</v>
      </c>
      <c r="F129" s="35" t="str">
        <f>VLOOKUP($B129,'Mtg 1 Entries'!$A$2:$I$187, 4)</f>
        <v>Yate &amp; District AC</v>
      </c>
      <c r="G129" s="23">
        <v>25.82</v>
      </c>
      <c r="H129" s="35" t="str">
        <f>VLOOKUP($B129,'Mtg 1 Entries'!$A$2:$I$187, 6)</f>
        <v>U11B</v>
      </c>
    </row>
    <row r="130" spans="2:8" x14ac:dyDescent="0.25">
      <c r="B130" s="26">
        <v>454</v>
      </c>
      <c r="C130" s="35">
        <v>7</v>
      </c>
      <c r="D130" s="35" t="str">
        <f>VLOOKUP($B130,'Mtg 1 Entries'!$A$2:$I$187, 2)</f>
        <v>James</v>
      </c>
      <c r="E130" s="35" t="str">
        <f>VLOOKUP($B130,'Mtg 1 Entries'!$A$2:$I$187, 3)</f>
        <v>Cunningham</v>
      </c>
      <c r="F130" s="35" t="str">
        <f>VLOOKUP($B130,'Mtg 1 Entries'!$A$2:$I$187, 4)</f>
        <v>Unattached</v>
      </c>
      <c r="G130" s="23">
        <v>24.57</v>
      </c>
      <c r="H130" s="35" t="str">
        <f>VLOOKUP($B130,'Mtg 1 Entries'!$A$2:$I$187, 6)</f>
        <v>U11B</v>
      </c>
    </row>
    <row r="131" spans="2:8" x14ac:dyDescent="0.25">
      <c r="B131" s="26">
        <v>466</v>
      </c>
      <c r="C131" s="35">
        <v>8</v>
      </c>
      <c r="D131" s="35" t="str">
        <f>VLOOKUP($B131,'Mtg 1 Entries'!$A$2:$I$187, 2)</f>
        <v>Excel</v>
      </c>
      <c r="E131" s="35" t="str">
        <f>VLOOKUP($B131,'Mtg 1 Entries'!$A$2:$I$187, 3)</f>
        <v>Iwhiwhu</v>
      </c>
      <c r="F131" s="35" t="str">
        <f>VLOOKUP($B131,'Mtg 1 Entries'!$A$2:$I$187, 4)</f>
        <v>South Gloucestershire AC</v>
      </c>
      <c r="G131" s="23">
        <v>22.61</v>
      </c>
      <c r="H131" s="35" t="str">
        <f>VLOOKUP($B131,'Mtg 1 Entries'!$A$2:$I$187, 6)</f>
        <v>U11B</v>
      </c>
    </row>
    <row r="132" spans="2:8" x14ac:dyDescent="0.25">
      <c r="B132" s="26">
        <v>476</v>
      </c>
      <c r="C132" s="35">
        <v>9</v>
      </c>
      <c r="D132" s="35" t="str">
        <f>VLOOKUP($B132,'Mtg 1 Entries'!$A$2:$I$187, 2)</f>
        <v>Alex</v>
      </c>
      <c r="E132" s="35" t="str">
        <f>VLOOKUP($B132,'Mtg 1 Entries'!$A$2:$I$187, 3)</f>
        <v>Berger</v>
      </c>
      <c r="F132" s="35" t="str">
        <f>VLOOKUP($B132,'Mtg 1 Entries'!$A$2:$I$187, 4)</f>
        <v>Unattached</v>
      </c>
      <c r="G132" s="23">
        <v>21.92</v>
      </c>
      <c r="H132" s="35" t="str">
        <f>VLOOKUP($B132,'Mtg 1 Entries'!$A$2:$I$187, 6)</f>
        <v>U11B</v>
      </c>
    </row>
    <row r="133" spans="2:8" s="40" customFormat="1" x14ac:dyDescent="0.25">
      <c r="B133" s="26">
        <v>451</v>
      </c>
      <c r="C133" s="35">
        <v>10</v>
      </c>
      <c r="D133" s="35" t="str">
        <f>VLOOKUP($B133,'Mtg 1 Entries'!$A$2:$I$187, 2)</f>
        <v>Alex</v>
      </c>
      <c r="E133" s="35" t="str">
        <f>VLOOKUP($B133,'Mtg 1 Entries'!$A$2:$I$187, 3)</f>
        <v>Williams</v>
      </c>
      <c r="F133" s="35" t="str">
        <f>VLOOKUP($B133,'Mtg 1 Entries'!$A$2:$I$187, 4)</f>
        <v>Yate &amp; District AC</v>
      </c>
      <c r="G133" s="23">
        <v>21.85</v>
      </c>
      <c r="H133" s="35" t="str">
        <f>VLOOKUP($B133,'Mtg 1 Entries'!$A$2:$I$187, 6)</f>
        <v>U11B</v>
      </c>
    </row>
    <row r="134" spans="2:8" s="40" customFormat="1" x14ac:dyDescent="0.25">
      <c r="B134" s="26">
        <v>452</v>
      </c>
      <c r="C134" s="35">
        <v>11</v>
      </c>
      <c r="D134" s="35" t="str">
        <f>VLOOKUP($B134,'Mtg 1 Entries'!$A$2:$I$187, 2)</f>
        <v>Regan-Jack</v>
      </c>
      <c r="E134" s="35" t="str">
        <f>VLOOKUP($B134,'Mtg 1 Entries'!$A$2:$I$187, 3)</f>
        <v>Williams</v>
      </c>
      <c r="F134" s="35" t="str">
        <f>VLOOKUP($B134,'Mtg 1 Entries'!$A$2:$I$187, 4)</f>
        <v>Yate &amp; District AC</v>
      </c>
      <c r="G134" s="23">
        <v>20.64</v>
      </c>
      <c r="H134" s="35" t="str">
        <f>VLOOKUP($B134,'Mtg 1 Entries'!$A$2:$I$187, 6)</f>
        <v>U11B</v>
      </c>
    </row>
    <row r="135" spans="2:8" s="40" customFormat="1" x14ac:dyDescent="0.25">
      <c r="B135" s="26">
        <v>443</v>
      </c>
      <c r="C135" s="35">
        <v>12</v>
      </c>
      <c r="D135" s="35" t="str">
        <f>VLOOKUP($B135,'Mtg 1 Entries'!$A$2:$I$187, 2)</f>
        <v>Noah</v>
      </c>
      <c r="E135" s="35" t="str">
        <f>VLOOKUP($B135,'Mtg 1 Entries'!$A$2:$I$187, 3)</f>
        <v>Wilson</v>
      </c>
      <c r="F135" s="35" t="str">
        <f>VLOOKUP($B135,'Mtg 1 Entries'!$A$2:$I$187, 4)</f>
        <v>Yate &amp; District AC</v>
      </c>
      <c r="G135" s="23">
        <v>19.93</v>
      </c>
      <c r="H135" s="35" t="str">
        <f>VLOOKUP($B135,'Mtg 1 Entries'!$A$2:$I$187, 6)</f>
        <v>U11B</v>
      </c>
    </row>
    <row r="136" spans="2:8" s="40" customFormat="1" x14ac:dyDescent="0.25">
      <c r="B136" s="26">
        <v>408</v>
      </c>
      <c r="C136" s="35">
        <v>13</v>
      </c>
      <c r="D136" s="35" t="str">
        <f>VLOOKUP($B136,'Mtg 1 Entries'!$A$2:$I$187, 2)</f>
        <v>Sean</v>
      </c>
      <c r="E136" s="35" t="str">
        <f>VLOOKUP($B136,'Mtg 1 Entries'!$A$2:$I$187, 3)</f>
        <v>Deane</v>
      </c>
      <c r="F136" s="35" t="str">
        <f>VLOOKUP($B136,'Mtg 1 Entries'!$A$2:$I$187, 4)</f>
        <v>Bristol &amp; West AC</v>
      </c>
      <c r="G136" s="23">
        <v>17.29</v>
      </c>
      <c r="H136" s="35" t="str">
        <f>VLOOKUP($B136,'Mtg 1 Entries'!$A$2:$I$187, 6)</f>
        <v>U11B</v>
      </c>
    </row>
    <row r="137" spans="2:8" s="40" customFormat="1" x14ac:dyDescent="0.25">
      <c r="B137" s="26">
        <v>464</v>
      </c>
      <c r="C137" s="35">
        <v>14</v>
      </c>
      <c r="D137" s="35" t="str">
        <f>VLOOKUP($B137,'Mtg 1 Entries'!$A$2:$I$187, 2)</f>
        <v>Noah</v>
      </c>
      <c r="E137" s="35" t="str">
        <f>VLOOKUP($B137,'Mtg 1 Entries'!$A$2:$I$187, 3)</f>
        <v>Gill</v>
      </c>
      <c r="F137" s="35" t="str">
        <f>VLOOKUP($B137,'Mtg 1 Entries'!$A$2:$I$187, 4)</f>
        <v>Bristol &amp; West AC</v>
      </c>
      <c r="G137" s="23">
        <v>15.62</v>
      </c>
      <c r="H137" s="35" t="str">
        <f>VLOOKUP($B137,'Mtg 1 Entries'!$A$2:$I$187, 6)</f>
        <v>U11B</v>
      </c>
    </row>
    <row r="138" spans="2:8" s="40" customFormat="1" x14ac:dyDescent="0.25">
      <c r="B138" s="26">
        <v>437</v>
      </c>
      <c r="C138" s="35">
        <v>15</v>
      </c>
      <c r="D138" s="35" t="str">
        <f>VLOOKUP($B138,'Mtg 1 Entries'!$A$2:$I$187, 2)</f>
        <v>William</v>
      </c>
      <c r="E138" s="35" t="str">
        <f>VLOOKUP($B138,'Mtg 1 Entries'!$A$2:$I$187, 3)</f>
        <v>Turner</v>
      </c>
      <c r="F138" s="35" t="str">
        <f>VLOOKUP($B138,'Mtg 1 Entries'!$A$2:$I$187, 4)</f>
        <v>Unattached</v>
      </c>
      <c r="G138" s="23">
        <v>10.56</v>
      </c>
      <c r="H138" s="35" t="str">
        <f>VLOOKUP($B138,'Mtg 1 Entries'!$A$2:$I$187, 6)</f>
        <v>U11B</v>
      </c>
    </row>
    <row r="139" spans="2:8" x14ac:dyDescent="0.25">
      <c r="B139" s="21"/>
      <c r="C139" s="22"/>
      <c r="D139" s="21"/>
      <c r="E139" s="21"/>
      <c r="F139" s="21"/>
      <c r="G139" s="22"/>
      <c r="H139" s="21"/>
    </row>
    <row r="140" spans="2:8" ht="15.75" thickBot="1" x14ac:dyDescent="0.3">
      <c r="B140" s="28" t="s">
        <v>12</v>
      </c>
      <c r="C140" s="29" t="s">
        <v>255</v>
      </c>
      <c r="D140" s="28" t="s">
        <v>8</v>
      </c>
      <c r="E140" s="29" t="s">
        <v>34</v>
      </c>
      <c r="F140" s="28"/>
      <c r="G140" s="29" t="s">
        <v>29</v>
      </c>
      <c r="H140" s="28" t="s">
        <v>199</v>
      </c>
    </row>
    <row r="141" spans="2:8" x14ac:dyDescent="0.25">
      <c r="B141" s="24"/>
      <c r="C141" s="24"/>
      <c r="D141" s="24"/>
      <c r="E141" s="24"/>
      <c r="F141" s="24"/>
      <c r="G141" s="24"/>
      <c r="H141" s="24"/>
    </row>
    <row r="142" spans="2:8" x14ac:dyDescent="0.25">
      <c r="B142" s="27" t="s">
        <v>0</v>
      </c>
      <c r="C142" s="27" t="s">
        <v>11</v>
      </c>
      <c r="D142" s="27" t="s">
        <v>10</v>
      </c>
      <c r="E142" s="27"/>
      <c r="F142" s="27" t="s">
        <v>3</v>
      </c>
      <c r="G142" s="27" t="s">
        <v>185</v>
      </c>
      <c r="H142" s="24"/>
    </row>
    <row r="143" spans="2:8" ht="15.75" x14ac:dyDescent="0.25">
      <c r="B143" s="50">
        <v>419</v>
      </c>
      <c r="C143" s="35">
        <v>1</v>
      </c>
      <c r="D143" s="35" t="str">
        <f>VLOOKUP($B143,'Mtg 1 Entries'!$A$2:$I$187, 2)</f>
        <v>Lilia</v>
      </c>
      <c r="E143" s="35" t="str">
        <f>VLOOKUP($B143,'Mtg 1 Entries'!$A$2:$I$187, 3)</f>
        <v>Killourhey</v>
      </c>
      <c r="F143" s="35" t="str">
        <f>VLOOKUP($B143,'Mtg 1 Entries'!$A$2:$I$187, 4)</f>
        <v>Yate &amp; District AC</v>
      </c>
      <c r="G143" s="23">
        <v>1.86</v>
      </c>
      <c r="H143" s="35" t="str">
        <f>VLOOKUP($B143,'Mtg 1 Entries'!$A$2:$I$187, 6)</f>
        <v>U11G</v>
      </c>
    </row>
    <row r="144" spans="2:8" ht="15.75" x14ac:dyDescent="0.25">
      <c r="B144" s="50">
        <v>404</v>
      </c>
      <c r="C144" s="35">
        <v>2</v>
      </c>
      <c r="D144" s="35" t="str">
        <f>VLOOKUP($B144,'Mtg 1 Entries'!$A$2:$I$187, 2)</f>
        <v>Sophia</v>
      </c>
      <c r="E144" s="35" t="str">
        <f>VLOOKUP($B144,'Mtg 1 Entries'!$A$2:$I$187, 3)</f>
        <v>Bowell</v>
      </c>
      <c r="F144" s="35" t="str">
        <f>VLOOKUP($B144,'Mtg 1 Entries'!$A$2:$I$187, 4)</f>
        <v>Bristol &amp; West AC</v>
      </c>
      <c r="G144" s="23">
        <v>1.8</v>
      </c>
      <c r="H144" s="35" t="str">
        <f>VLOOKUP($B144,'Mtg 1 Entries'!$A$2:$I$187, 6)</f>
        <v>U11G</v>
      </c>
    </row>
    <row r="145" spans="2:8" x14ac:dyDescent="0.25">
      <c r="B145" s="26">
        <v>455</v>
      </c>
      <c r="C145" s="35">
        <v>3</v>
      </c>
      <c r="D145" s="35" t="str">
        <f>VLOOKUP($B145,'Mtg 1 Entries'!$A$2:$I$187, 2)</f>
        <v>Lexi-Mae</v>
      </c>
      <c r="E145" s="35" t="str">
        <f>VLOOKUP($B145,'Mtg 1 Entries'!$A$2:$I$187, 3)</f>
        <v>Hale</v>
      </c>
      <c r="F145" s="35" t="str">
        <f>VLOOKUP($B145,'Mtg 1 Entries'!$A$2:$I$187, 4)</f>
        <v>Yate &amp; District AC</v>
      </c>
      <c r="G145" s="23">
        <v>1.7</v>
      </c>
      <c r="H145" s="35" t="str">
        <f>VLOOKUP($B145,'Mtg 1 Entries'!$A$2:$I$187, 6)</f>
        <v>U11G</v>
      </c>
    </row>
    <row r="146" spans="2:8" x14ac:dyDescent="0.25">
      <c r="B146" s="26">
        <v>450</v>
      </c>
      <c r="C146" s="35">
        <v>4</v>
      </c>
      <c r="D146" s="35" t="str">
        <f>VLOOKUP($B146,'Mtg 1 Entries'!$A$2:$I$187, 2)</f>
        <v>Annabel</v>
      </c>
      <c r="E146" s="35" t="str">
        <f>VLOOKUP($B146,'Mtg 1 Entries'!$A$2:$I$187, 3)</f>
        <v>Gordon</v>
      </c>
      <c r="F146" s="35" t="str">
        <f>VLOOKUP($B146,'Mtg 1 Entries'!$A$2:$I$187, 4)</f>
        <v>Yate &amp; District AC</v>
      </c>
      <c r="G146" s="23">
        <v>1.64</v>
      </c>
      <c r="H146" s="35" t="str">
        <f>VLOOKUP($B146,'Mtg 1 Entries'!$A$2:$I$187, 6)</f>
        <v>U11G</v>
      </c>
    </row>
    <row r="147" spans="2:8" ht="15.75" x14ac:dyDescent="0.25">
      <c r="B147" s="50">
        <v>426</v>
      </c>
      <c r="C147" s="35">
        <v>5</v>
      </c>
      <c r="D147" s="35" t="str">
        <f>VLOOKUP($B147,'Mtg 1 Entries'!$A$2:$I$187, 2)</f>
        <v>Holly</v>
      </c>
      <c r="E147" s="35" t="str">
        <f>VLOOKUP($B147,'Mtg 1 Entries'!$A$2:$I$187, 3)</f>
        <v>Massey - Jones</v>
      </c>
      <c r="F147" s="35" t="str">
        <f>VLOOKUP($B147,'Mtg 1 Entries'!$A$2:$I$187, 4)</f>
        <v>Bristol &amp; West AC</v>
      </c>
      <c r="G147" s="23">
        <v>1.62</v>
      </c>
      <c r="H147" s="35" t="str">
        <f>VLOOKUP($B147,'Mtg 1 Entries'!$A$2:$I$187, 6)</f>
        <v>U11G</v>
      </c>
    </row>
    <row r="148" spans="2:8" ht="15.75" x14ac:dyDescent="0.25">
      <c r="B148" s="50">
        <v>423</v>
      </c>
      <c r="C148" s="35">
        <v>6</v>
      </c>
      <c r="D148" s="35" t="str">
        <f>VLOOKUP($B148,'Mtg 1 Entries'!$A$2:$I$187, 2)</f>
        <v>Abigail</v>
      </c>
      <c r="E148" s="35" t="str">
        <f>VLOOKUP($B148,'Mtg 1 Entries'!$A$2:$I$187, 3)</f>
        <v>MacDonald</v>
      </c>
      <c r="F148" s="35" t="str">
        <f>VLOOKUP($B148,'Mtg 1 Entries'!$A$2:$I$187, 4)</f>
        <v>Andover AC</v>
      </c>
      <c r="G148" s="23">
        <v>1.61</v>
      </c>
      <c r="H148" s="35" t="str">
        <f>VLOOKUP($B148,'Mtg 1 Entries'!$A$2:$I$187, 6)</f>
        <v>U11G</v>
      </c>
    </row>
    <row r="149" spans="2:8" x14ac:dyDescent="0.25">
      <c r="B149" s="26">
        <v>469</v>
      </c>
      <c r="C149" s="35">
        <v>7</v>
      </c>
      <c r="D149" s="35" t="str">
        <f>VLOOKUP($B149,'Mtg 1 Entries'!$A$2:$I$187, 2)</f>
        <v>Estelle</v>
      </c>
      <c r="E149" s="35" t="str">
        <f>VLOOKUP($B149,'Mtg 1 Entries'!$A$2:$I$187, 3)</f>
        <v>Lowe</v>
      </c>
      <c r="F149" s="35" t="str">
        <f>VLOOKUP($B149,'Mtg 1 Entries'!$A$2:$I$187, 4)</f>
        <v>Yate &amp; District AC</v>
      </c>
      <c r="G149" s="23">
        <v>1.56</v>
      </c>
      <c r="H149" s="35" t="str">
        <f>VLOOKUP($B149,'Mtg 1 Entries'!$A$2:$I$187, 6)</f>
        <v>U11G</v>
      </c>
    </row>
    <row r="150" spans="2:8" x14ac:dyDescent="0.25">
      <c r="B150" s="26">
        <v>462</v>
      </c>
      <c r="C150" s="35">
        <v>8</v>
      </c>
      <c r="D150" s="35" t="str">
        <f>VLOOKUP($B150,'Mtg 1 Entries'!$A$2:$I$187, 2)</f>
        <v>Abigail</v>
      </c>
      <c r="E150" s="35" t="str">
        <f>VLOOKUP($B150,'Mtg 1 Entries'!$A$2:$I$187, 3)</f>
        <v>Gregg</v>
      </c>
      <c r="F150" s="35" t="str">
        <f>VLOOKUP($B150,'Mtg 1 Entries'!$A$2:$I$187, 4)</f>
        <v>Yate &amp; District AC</v>
      </c>
      <c r="G150" s="23">
        <v>1.51</v>
      </c>
      <c r="H150" s="35" t="str">
        <f>VLOOKUP($B150,'Mtg 1 Entries'!$A$2:$I$187, 6)</f>
        <v>U11G</v>
      </c>
    </row>
    <row r="151" spans="2:8" x14ac:dyDescent="0.25">
      <c r="B151" s="26">
        <v>472</v>
      </c>
      <c r="C151" s="35">
        <v>9</v>
      </c>
      <c r="D151" s="35" t="str">
        <f>VLOOKUP($B151,'Mtg 1 Entries'!$A$2:$I$187, 2)</f>
        <v>Martha</v>
      </c>
      <c r="E151" s="35" t="str">
        <f>VLOOKUP($B151,'Mtg 1 Entries'!$A$2:$I$187, 3)</f>
        <v>Dennis</v>
      </c>
      <c r="F151" s="35" t="str">
        <f>VLOOKUP($B151,'Mtg 1 Entries'!$A$2:$I$187, 4)</f>
        <v>Yate &amp; District AC</v>
      </c>
      <c r="G151" s="23">
        <v>1.5</v>
      </c>
      <c r="H151" s="35" t="str">
        <f>VLOOKUP($B151,'Mtg 1 Entries'!$A$2:$I$187, 6)</f>
        <v>U11G</v>
      </c>
    </row>
    <row r="152" spans="2:8" ht="15.75" x14ac:dyDescent="0.25">
      <c r="B152" s="50">
        <v>431</v>
      </c>
      <c r="C152" s="35">
        <v>10</v>
      </c>
      <c r="D152" s="35" t="str">
        <f>VLOOKUP($B152,'Mtg 1 Entries'!$A$2:$I$187, 2)</f>
        <v>Lola</v>
      </c>
      <c r="E152" s="35" t="str">
        <f>VLOOKUP($B152,'Mtg 1 Entries'!$A$2:$I$187, 3)</f>
        <v>Paul</v>
      </c>
      <c r="F152" s="35" t="str">
        <f>VLOOKUP($B152,'Mtg 1 Entries'!$A$2:$I$187, 4)</f>
        <v>Unattached</v>
      </c>
      <c r="G152" s="23">
        <v>1.44</v>
      </c>
      <c r="H152" s="35" t="str">
        <f>VLOOKUP($B152,'Mtg 1 Entries'!$A$2:$I$187, 6)</f>
        <v>U11G</v>
      </c>
    </row>
    <row r="153" spans="2:8" ht="15.75" x14ac:dyDescent="0.25">
      <c r="B153" s="50">
        <v>413</v>
      </c>
      <c r="C153" s="35">
        <v>11</v>
      </c>
      <c r="D153" s="35" t="str">
        <f>VLOOKUP($B153,'Mtg 1 Entries'!$A$2:$I$187, 2)</f>
        <v>Layla</v>
      </c>
      <c r="E153" s="35" t="str">
        <f>VLOOKUP($B153,'Mtg 1 Entries'!$A$2:$I$187, 3)</f>
        <v>Gardiner</v>
      </c>
      <c r="F153" s="35" t="str">
        <f>VLOOKUP($B153,'Mtg 1 Entries'!$A$2:$I$187, 4)</f>
        <v>Chippenham Harriers</v>
      </c>
      <c r="G153" s="23">
        <v>1.43</v>
      </c>
      <c r="H153" s="35" t="str">
        <f>VLOOKUP($B153,'Mtg 1 Entries'!$A$2:$I$187, 6)</f>
        <v>U11G</v>
      </c>
    </row>
    <row r="154" spans="2:8" ht="15.75" x14ac:dyDescent="0.25">
      <c r="B154" s="50">
        <v>414</v>
      </c>
      <c r="C154" s="35">
        <v>12</v>
      </c>
      <c r="D154" s="35" t="str">
        <f>VLOOKUP($B154,'Mtg 1 Entries'!$A$2:$I$187, 2)</f>
        <v>Jasmine</v>
      </c>
      <c r="E154" s="35" t="str">
        <f>VLOOKUP($B154,'Mtg 1 Entries'!$A$2:$I$187, 3)</f>
        <v>Gardiner</v>
      </c>
      <c r="F154" s="35" t="str">
        <f>VLOOKUP($B154,'Mtg 1 Entries'!$A$2:$I$187, 4)</f>
        <v>Unattached</v>
      </c>
      <c r="G154" s="23">
        <v>1.39</v>
      </c>
      <c r="H154" s="35" t="str">
        <f>VLOOKUP($B154,'Mtg 1 Entries'!$A$2:$I$187, 6)</f>
        <v>U11G</v>
      </c>
    </row>
    <row r="155" spans="2:8" ht="15.75" x14ac:dyDescent="0.25">
      <c r="B155" s="50">
        <v>402</v>
      </c>
      <c r="C155" s="35">
        <v>13</v>
      </c>
      <c r="D155" s="35" t="str">
        <f>VLOOKUP($B155,'Mtg 1 Entries'!$A$2:$I$187, 2)</f>
        <v>Bonnie</v>
      </c>
      <c r="E155" s="35" t="s">
        <v>532</v>
      </c>
      <c r="F155" s="35" t="str">
        <f>VLOOKUP($B155,'Mtg 1 Entries'!$A$2:$I$187, 4)</f>
        <v>Unattached</v>
      </c>
      <c r="G155" s="23">
        <v>1.35</v>
      </c>
      <c r="H155" s="35" t="str">
        <f>VLOOKUP($B155,'Mtg 1 Entries'!$A$2:$I$187, 6)</f>
        <v>U11G</v>
      </c>
    </row>
    <row r="156" spans="2:8" ht="15.75" x14ac:dyDescent="0.25">
      <c r="B156" s="50">
        <v>429</v>
      </c>
      <c r="C156" s="35">
        <v>14</v>
      </c>
      <c r="D156" s="35" t="str">
        <f>VLOOKUP($B156,'Mtg 1 Entries'!$A$2:$I$187, 2)</f>
        <v>Tilly</v>
      </c>
      <c r="E156" s="35" t="str">
        <f>VLOOKUP($B156,'Mtg 1 Entries'!$A$2:$I$187, 3)</f>
        <v>Osborne</v>
      </c>
      <c r="F156" s="35" t="str">
        <f>VLOOKUP($B156,'Mtg 1 Entries'!$A$2:$I$187, 4)</f>
        <v>Unattached</v>
      </c>
      <c r="G156" s="23">
        <v>1.33</v>
      </c>
      <c r="H156" s="35" t="str">
        <f>VLOOKUP($B156,'Mtg 1 Entries'!$A$2:$I$187, 6)</f>
        <v>U11G</v>
      </c>
    </row>
    <row r="157" spans="2:8" x14ac:dyDescent="0.25">
      <c r="B157" s="26">
        <v>486</v>
      </c>
      <c r="C157" s="35">
        <v>15</v>
      </c>
      <c r="D157" s="35" t="str">
        <f>VLOOKUP($B157,'Mtg 1 Entries'!$A$2:$I$187, 2)</f>
        <v>Leyna</v>
      </c>
      <c r="E157" s="35" t="str">
        <f>VLOOKUP($B157,'Mtg 1 Entries'!$A$2:$I$187, 3)</f>
        <v>Garrett</v>
      </c>
      <c r="F157" s="35" t="str">
        <f>VLOOKUP($B157,'Mtg 1 Entries'!$A$2:$I$187, 4)</f>
        <v>Bristol &amp; West AC</v>
      </c>
      <c r="G157" s="23">
        <v>1.33</v>
      </c>
      <c r="H157" s="35" t="str">
        <f>VLOOKUP($B157,'Mtg 1 Entries'!$A$2:$I$187, 6)</f>
        <v>U11G</v>
      </c>
    </row>
    <row r="158" spans="2:8" ht="15.75" x14ac:dyDescent="0.25">
      <c r="B158" s="50">
        <v>411</v>
      </c>
      <c r="C158" s="35">
        <v>16</v>
      </c>
      <c r="D158" s="35" t="str">
        <f>VLOOKUP($B158,'Mtg 1 Entries'!$A$2:$I$187, 2)</f>
        <v>Rosie</v>
      </c>
      <c r="E158" s="35" t="str">
        <f>VLOOKUP($B158,'Mtg 1 Entries'!$A$2:$I$187, 3)</f>
        <v>Foster</v>
      </c>
      <c r="F158" s="35" t="str">
        <f>VLOOKUP($B158,'Mtg 1 Entries'!$A$2:$I$187, 4)</f>
        <v>Unattached</v>
      </c>
      <c r="G158" s="23">
        <v>1.32</v>
      </c>
      <c r="H158" s="35" t="str">
        <f>VLOOKUP($B158,'Mtg 1 Entries'!$A$2:$I$187, 6)</f>
        <v>U11G</v>
      </c>
    </row>
    <row r="159" spans="2:8" x14ac:dyDescent="0.25">
      <c r="B159" s="26">
        <v>455</v>
      </c>
      <c r="C159" s="35">
        <v>17</v>
      </c>
      <c r="D159" s="35" t="str">
        <f>VLOOKUP($B159,'Mtg 1 Entries'!$A$2:$I$187, 2)</f>
        <v>Lexi-Mae</v>
      </c>
      <c r="E159" s="35" t="str">
        <f>VLOOKUP($B159,'Mtg 1 Entries'!$A$2:$I$187, 3)</f>
        <v>Hale</v>
      </c>
      <c r="F159" s="35" t="str">
        <f>VLOOKUP($B159,'Mtg 1 Entries'!$A$2:$I$187, 4)</f>
        <v>Yate &amp; District AC</v>
      </c>
      <c r="G159" s="23">
        <v>1.26</v>
      </c>
      <c r="H159" s="35" t="str">
        <f>VLOOKUP($B159,'Mtg 1 Entries'!$A$2:$I$187, 6)</f>
        <v>U11G</v>
      </c>
    </row>
    <row r="160" spans="2:8" ht="15.75" x14ac:dyDescent="0.25">
      <c r="B160" s="50">
        <v>403</v>
      </c>
      <c r="C160" s="35">
        <v>18</v>
      </c>
      <c r="D160" s="35" t="str">
        <f>VLOOKUP($B160,'Mtg 1 Entries'!$A$2:$I$187, 2)</f>
        <v>Martha</v>
      </c>
      <c r="E160" s="35" t="s">
        <v>532</v>
      </c>
      <c r="F160" s="35" t="str">
        <f>VLOOKUP($B160,'Mtg 1 Entries'!$A$2:$I$187, 4)</f>
        <v>Unattached</v>
      </c>
      <c r="G160" s="23">
        <v>1.21</v>
      </c>
      <c r="H160" s="35" t="str">
        <f>VLOOKUP($B160,'Mtg 1 Entries'!$A$2:$I$187, 6)</f>
        <v>U11G</v>
      </c>
    </row>
    <row r="161" spans="2:8" x14ac:dyDescent="0.25">
      <c r="B161" s="26">
        <v>483</v>
      </c>
      <c r="C161" s="35">
        <v>19</v>
      </c>
      <c r="D161" s="35" t="str">
        <f>VLOOKUP($B161,'Mtg 1 Entries'!$A$2:$I$187, 2)</f>
        <v>Amira</v>
      </c>
      <c r="E161" s="35" t="str">
        <f>VLOOKUP($B161,'Mtg 1 Entries'!$A$2:$I$187, 3)</f>
        <v>Nur</v>
      </c>
      <c r="F161" s="35" t="str">
        <f>VLOOKUP($B161,'Mtg 1 Entries'!$A$2:$I$187, 4)</f>
        <v>Unattached</v>
      </c>
      <c r="G161" s="23">
        <v>1.1200000000000001</v>
      </c>
      <c r="H161" s="35" t="str">
        <f>VLOOKUP($B161,'Mtg 1 Entries'!$A$2:$I$187, 6)</f>
        <v>U11G</v>
      </c>
    </row>
    <row r="162" spans="2:8" ht="15.75" x14ac:dyDescent="0.25">
      <c r="B162" s="50">
        <v>409</v>
      </c>
      <c r="C162" s="35">
        <v>20</v>
      </c>
      <c r="D162" s="35" t="str">
        <f>VLOOKUP($B162,'Mtg 1 Entries'!$A$2:$I$187, 2)</f>
        <v>Orla</v>
      </c>
      <c r="E162" s="35" t="str">
        <f>VLOOKUP($B162,'Mtg 1 Entries'!$A$2:$I$187, 3)</f>
        <v>Down</v>
      </c>
      <c r="F162" s="35" t="str">
        <f>VLOOKUP($B162,'Mtg 1 Entries'!$A$2:$I$187, 4)</f>
        <v>Unattached</v>
      </c>
      <c r="G162" s="23">
        <v>0.98</v>
      </c>
      <c r="H162" s="35" t="str">
        <f>VLOOKUP($B162,'Mtg 1 Entries'!$A$2:$I$187, 6)</f>
        <v>U11G</v>
      </c>
    </row>
    <row r="164" spans="2:8" ht="15.75" thickBot="1" x14ac:dyDescent="0.3">
      <c r="B164" s="28" t="s">
        <v>12</v>
      </c>
      <c r="C164" s="29" t="s">
        <v>255</v>
      </c>
      <c r="D164" s="28" t="s">
        <v>8</v>
      </c>
      <c r="E164" s="29" t="s">
        <v>25</v>
      </c>
      <c r="F164" s="28" t="s">
        <v>9</v>
      </c>
      <c r="G164" s="29" t="s">
        <v>29</v>
      </c>
      <c r="H164" s="28" t="s">
        <v>199</v>
      </c>
    </row>
    <row r="165" spans="2:8" x14ac:dyDescent="0.25">
      <c r="B165" s="24"/>
      <c r="C165" s="24"/>
      <c r="D165" s="24"/>
      <c r="E165" s="24"/>
      <c r="F165" s="24"/>
      <c r="G165" s="24"/>
      <c r="H165" s="24"/>
    </row>
    <row r="166" spans="2:8" x14ac:dyDescent="0.25">
      <c r="B166" s="27" t="s">
        <v>0</v>
      </c>
      <c r="C166" s="27" t="s">
        <v>11</v>
      </c>
      <c r="D166" s="27" t="s">
        <v>10</v>
      </c>
      <c r="E166" s="27"/>
      <c r="F166" s="27" t="s">
        <v>3</v>
      </c>
      <c r="G166" s="27" t="s">
        <v>185</v>
      </c>
      <c r="H166" s="24"/>
    </row>
    <row r="167" spans="2:8" x14ac:dyDescent="0.25">
      <c r="B167" s="26">
        <v>454</v>
      </c>
      <c r="C167" s="35">
        <v>1</v>
      </c>
      <c r="D167" s="35" t="str">
        <f>VLOOKUP($B167,'Mtg 1 Entries'!$A$2:$I$187, 2)</f>
        <v>James</v>
      </c>
      <c r="E167" s="35" t="str">
        <f>VLOOKUP($B167,'Mtg 1 Entries'!$A$2:$I$187, 3)</f>
        <v>Cunningham</v>
      </c>
      <c r="F167" s="35" t="str">
        <f>VLOOKUP($B167,'Mtg 1 Entries'!$A$2:$I$187, 4)</f>
        <v>Unattached</v>
      </c>
      <c r="G167" s="23">
        <v>1.94</v>
      </c>
      <c r="H167" s="35" t="str">
        <f>VLOOKUP($B167,'Mtg 1 Entries'!$A$2:$I$187, 6)</f>
        <v>U11B</v>
      </c>
    </row>
    <row r="168" spans="2:8" x14ac:dyDescent="0.25">
      <c r="B168" s="26">
        <v>408</v>
      </c>
      <c r="C168" s="35">
        <v>2</v>
      </c>
      <c r="D168" s="35" t="str">
        <f>VLOOKUP($B168,'Mtg 1 Entries'!$A$2:$I$187, 2)</f>
        <v>Sean</v>
      </c>
      <c r="E168" s="35" t="str">
        <f>VLOOKUP($B168,'Mtg 1 Entries'!$A$2:$I$187, 3)</f>
        <v>Deane</v>
      </c>
      <c r="F168" s="35" t="str">
        <f>VLOOKUP($B168,'Mtg 1 Entries'!$A$2:$I$187, 4)</f>
        <v>Bristol &amp; West AC</v>
      </c>
      <c r="G168" s="23">
        <v>1.8</v>
      </c>
      <c r="H168" s="35" t="str">
        <f>VLOOKUP($B168,'Mtg 1 Entries'!$A$2:$I$187, 6)</f>
        <v>U11B</v>
      </c>
    </row>
    <row r="169" spans="2:8" x14ac:dyDescent="0.25">
      <c r="B169" s="26">
        <v>447</v>
      </c>
      <c r="C169" s="35">
        <v>3</v>
      </c>
      <c r="D169" s="35" t="str">
        <f>VLOOKUP($B169,'Mtg 1 Entries'!$A$2:$I$187, 2)</f>
        <v>Finn</v>
      </c>
      <c r="E169" s="35" t="str">
        <f>VLOOKUP($B169,'Mtg 1 Entries'!$A$2:$I$187, 3)</f>
        <v>MacLoud</v>
      </c>
      <c r="F169" s="35" t="str">
        <f>VLOOKUP($B169,'Mtg 1 Entries'!$A$2:$I$187, 4)</f>
        <v>Yate &amp; District AC</v>
      </c>
      <c r="G169" s="23">
        <v>1.78</v>
      </c>
      <c r="H169" s="35" t="str">
        <f>VLOOKUP($B169,'Mtg 1 Entries'!$A$2:$I$187, 6)</f>
        <v>U11B</v>
      </c>
    </row>
    <row r="170" spans="2:8" x14ac:dyDescent="0.25">
      <c r="B170" s="26">
        <v>452</v>
      </c>
      <c r="C170" s="35">
        <v>4</v>
      </c>
      <c r="D170" s="35" t="str">
        <f>VLOOKUP($B170,'Mtg 1 Entries'!$A$2:$I$187, 2)</f>
        <v>Regan-Jack</v>
      </c>
      <c r="E170" s="35" t="str">
        <f>VLOOKUP($B170,'Mtg 1 Entries'!$A$2:$I$187, 3)</f>
        <v>Williams</v>
      </c>
      <c r="F170" s="35" t="str">
        <f>VLOOKUP($B170,'Mtg 1 Entries'!$A$2:$I$187, 4)</f>
        <v>Yate &amp; District AC</v>
      </c>
      <c r="G170" s="23">
        <v>1.77</v>
      </c>
      <c r="H170" s="35" t="str">
        <f>VLOOKUP($B170,'Mtg 1 Entries'!$A$2:$I$187, 6)</f>
        <v>U11B</v>
      </c>
    </row>
    <row r="171" spans="2:8" x14ac:dyDescent="0.25">
      <c r="B171" s="26">
        <v>465</v>
      </c>
      <c r="C171" s="35">
        <v>5</v>
      </c>
      <c r="D171" s="35" t="str">
        <f>VLOOKUP($B171,'Mtg 1 Entries'!$A$2:$I$187, 2)</f>
        <v>Max</v>
      </c>
      <c r="E171" s="35" t="str">
        <f>VLOOKUP($B171,'Mtg 1 Entries'!$A$2:$I$187, 3)</f>
        <v>Claridge</v>
      </c>
      <c r="F171" s="35" t="str">
        <f>VLOOKUP($B171,'Mtg 1 Entries'!$A$2:$I$187, 4)</f>
        <v>Bristol &amp; West AC</v>
      </c>
      <c r="G171" s="23">
        <v>1.71</v>
      </c>
      <c r="H171" s="35" t="str">
        <f>VLOOKUP($B171,'Mtg 1 Entries'!$A$2:$I$187, 6)</f>
        <v>U11B</v>
      </c>
    </row>
    <row r="172" spans="2:8" x14ac:dyDescent="0.25">
      <c r="B172" s="26">
        <v>448</v>
      </c>
      <c r="C172" s="35">
        <v>6</v>
      </c>
      <c r="D172" s="35" t="str">
        <f>VLOOKUP($B172,'Mtg 1 Entries'!$A$2:$I$187, 2)</f>
        <v>Fred</v>
      </c>
      <c r="E172" s="35" t="str">
        <f>VLOOKUP($B172,'Mtg 1 Entries'!$A$2:$I$187, 3)</f>
        <v>Gore</v>
      </c>
      <c r="F172" s="35" t="str">
        <f>VLOOKUP($B172,'Mtg 1 Entries'!$A$2:$I$187, 4)</f>
        <v>Bristol &amp; West AC</v>
      </c>
      <c r="G172" s="23">
        <v>1.7</v>
      </c>
      <c r="H172" s="35" t="str">
        <f>VLOOKUP($B172,'Mtg 1 Entries'!$A$2:$I$187, 6)</f>
        <v>U11B</v>
      </c>
    </row>
    <row r="173" spans="2:8" x14ac:dyDescent="0.25">
      <c r="B173" s="26">
        <v>451</v>
      </c>
      <c r="C173" s="35">
        <v>7</v>
      </c>
      <c r="D173" s="35" t="str">
        <f>VLOOKUP($B173,'Mtg 1 Entries'!$A$2:$I$187, 2)</f>
        <v>Alex</v>
      </c>
      <c r="E173" s="35" t="str">
        <f>VLOOKUP($B173,'Mtg 1 Entries'!$A$2:$I$187, 3)</f>
        <v>Williams</v>
      </c>
      <c r="F173" s="35" t="str">
        <f>VLOOKUP($B173,'Mtg 1 Entries'!$A$2:$I$187, 4)</f>
        <v>Yate &amp; District AC</v>
      </c>
      <c r="G173" s="23">
        <v>1.68</v>
      </c>
      <c r="H173" s="35" t="str">
        <f>VLOOKUP($B173,'Mtg 1 Entries'!$A$2:$I$187, 6)</f>
        <v>U11B</v>
      </c>
    </row>
    <row r="174" spans="2:8" x14ac:dyDescent="0.25">
      <c r="B174" s="26">
        <v>449</v>
      </c>
      <c r="C174" s="35">
        <v>8</v>
      </c>
      <c r="D174" s="35" t="str">
        <f>VLOOKUP($B174,'Mtg 1 Entries'!$A$2:$I$187, 2)</f>
        <v>Evann</v>
      </c>
      <c r="E174" s="35" t="str">
        <f>VLOOKUP($B174,'Mtg 1 Entries'!$A$2:$I$187, 3)</f>
        <v>Schutte</v>
      </c>
      <c r="F174" s="35" t="str">
        <f>VLOOKUP($B174,'Mtg 1 Entries'!$A$2:$I$187, 4)</f>
        <v>Unattached</v>
      </c>
      <c r="G174" s="23">
        <v>1.65</v>
      </c>
      <c r="H174" s="35" t="str">
        <f>VLOOKUP($B174,'Mtg 1 Entries'!$A$2:$I$187, 6)</f>
        <v>U11B</v>
      </c>
    </row>
    <row r="175" spans="2:8" x14ac:dyDescent="0.25">
      <c r="B175" s="26">
        <v>470</v>
      </c>
      <c r="C175" s="35">
        <v>9</v>
      </c>
      <c r="D175" s="35" t="str">
        <f>VLOOKUP($B175,'Mtg 1 Entries'!$A$2:$I$187, 2)</f>
        <v>Tom</v>
      </c>
      <c r="E175" s="35" t="str">
        <f>VLOOKUP($B175,'Mtg 1 Entries'!$A$2:$I$187, 3)</f>
        <v>Howard</v>
      </c>
      <c r="F175" s="35" t="str">
        <f>VLOOKUP($B175,'Mtg 1 Entries'!$A$2:$I$187, 4)</f>
        <v>Yate &amp; District AC</v>
      </c>
      <c r="G175" s="23">
        <v>1.64</v>
      </c>
      <c r="H175" s="35" t="str">
        <f>VLOOKUP($B175,'Mtg 1 Entries'!$A$2:$I$187, 6)</f>
        <v>U11B</v>
      </c>
    </row>
    <row r="176" spans="2:8" x14ac:dyDescent="0.25">
      <c r="B176" s="26">
        <v>471</v>
      </c>
      <c r="C176" s="35">
        <v>10</v>
      </c>
      <c r="D176" s="35" t="str">
        <f>VLOOKUP($B176,'Mtg 1 Entries'!$A$2:$I$187, 2)</f>
        <v>Edward</v>
      </c>
      <c r="E176" s="35" t="str">
        <f>VLOOKUP($B176,'Mtg 1 Entries'!$A$2:$I$187, 3)</f>
        <v>Bordeaux</v>
      </c>
      <c r="F176" s="35" t="str">
        <f>VLOOKUP($B176,'Mtg 1 Entries'!$A$2:$I$187, 4)</f>
        <v>Yate &amp; District AC</v>
      </c>
      <c r="G176" s="23">
        <v>1.58</v>
      </c>
      <c r="H176" s="35" t="str">
        <f>VLOOKUP($B176,'Mtg 1 Entries'!$A$2:$I$187, 6)</f>
        <v>U11B</v>
      </c>
    </row>
    <row r="177" spans="2:8" x14ac:dyDescent="0.25">
      <c r="B177" s="26">
        <v>443</v>
      </c>
      <c r="C177" s="35">
        <v>11</v>
      </c>
      <c r="D177" s="35" t="str">
        <f>VLOOKUP($B177,'Mtg 1 Entries'!$A$2:$I$187, 2)</f>
        <v>Noah</v>
      </c>
      <c r="E177" s="35" t="str">
        <f>VLOOKUP($B177,'Mtg 1 Entries'!$A$2:$I$187, 3)</f>
        <v>Wilson</v>
      </c>
      <c r="F177" s="35" t="str">
        <f>VLOOKUP($B177,'Mtg 1 Entries'!$A$2:$I$187, 4)</f>
        <v>Yate &amp; District AC</v>
      </c>
      <c r="G177" s="23">
        <v>1.55</v>
      </c>
      <c r="H177" s="35" t="str">
        <f>VLOOKUP($B177,'Mtg 1 Entries'!$A$2:$I$187, 6)</f>
        <v>U11B</v>
      </c>
    </row>
    <row r="178" spans="2:8" x14ac:dyDescent="0.25">
      <c r="B178" s="26">
        <v>464</v>
      </c>
      <c r="C178" s="35">
        <v>12</v>
      </c>
      <c r="D178" s="35" t="str">
        <f>VLOOKUP($B178,'Mtg 1 Entries'!$A$2:$I$187, 2)</f>
        <v>Noah</v>
      </c>
      <c r="E178" s="35" t="str">
        <f>VLOOKUP($B178,'Mtg 1 Entries'!$A$2:$I$187, 3)</f>
        <v>Gill</v>
      </c>
      <c r="F178" s="35" t="str">
        <f>VLOOKUP($B178,'Mtg 1 Entries'!$A$2:$I$187, 4)</f>
        <v>Bristol &amp; West AC</v>
      </c>
      <c r="G178" s="23">
        <v>1.52</v>
      </c>
      <c r="H178" s="35" t="str">
        <f>VLOOKUP($B178,'Mtg 1 Entries'!$A$2:$I$187, 6)</f>
        <v>U11B</v>
      </c>
    </row>
    <row r="179" spans="2:8" x14ac:dyDescent="0.25">
      <c r="B179" s="26">
        <v>458</v>
      </c>
      <c r="C179" s="35">
        <v>13</v>
      </c>
      <c r="D179" s="35" t="str">
        <f>VLOOKUP($B179,'Mtg 1 Entries'!$A$2:$I$187, 2)</f>
        <v>Harry</v>
      </c>
      <c r="E179" s="35" t="str">
        <f>VLOOKUP($B179,'Mtg 1 Entries'!$A$2:$I$187, 3)</f>
        <v>Giles</v>
      </c>
      <c r="F179" s="35" t="str">
        <f>VLOOKUP($B179,'Mtg 1 Entries'!$A$2:$I$187, 4)</f>
        <v>Yate &amp; District AC</v>
      </c>
      <c r="G179" s="23">
        <v>1.52</v>
      </c>
      <c r="H179" s="35" t="str">
        <f>VLOOKUP($B179,'Mtg 1 Entries'!$A$2:$I$187, 6)</f>
        <v>U11B</v>
      </c>
    </row>
    <row r="180" spans="2:8" x14ac:dyDescent="0.25">
      <c r="B180" s="26">
        <v>480</v>
      </c>
      <c r="C180" s="35">
        <v>14</v>
      </c>
      <c r="D180" s="35" t="str">
        <f>VLOOKUP($B180,'Mtg 1 Entries'!$A$2:$I$187, 2)</f>
        <v>Sam</v>
      </c>
      <c r="E180" s="35" t="str">
        <f>VLOOKUP($B180,'Mtg 1 Entries'!$A$2:$I$187, 3)</f>
        <v>Keir</v>
      </c>
      <c r="F180" s="35" t="str">
        <f>VLOOKUP($B180,'Mtg 1 Entries'!$A$2:$I$187, 4)</f>
        <v>Unattached</v>
      </c>
      <c r="G180" s="23">
        <v>1.51</v>
      </c>
      <c r="H180" s="35" t="str">
        <f>VLOOKUP($B180,'Mtg 1 Entries'!$A$2:$I$187, 6)</f>
        <v>U11B</v>
      </c>
    </row>
    <row r="181" spans="2:8" x14ac:dyDescent="0.25">
      <c r="B181" s="26">
        <v>437</v>
      </c>
      <c r="C181" s="35">
        <v>15</v>
      </c>
      <c r="D181" s="35" t="str">
        <f>VLOOKUP($B181,'Mtg 1 Entries'!$A$2:$I$187, 2)</f>
        <v>William</v>
      </c>
      <c r="E181" s="35" t="str">
        <f>VLOOKUP($B181,'Mtg 1 Entries'!$A$2:$I$187, 3)</f>
        <v>Turner</v>
      </c>
      <c r="F181" s="35" t="str">
        <f>VLOOKUP($B181,'Mtg 1 Entries'!$A$2:$I$187, 4)</f>
        <v>Unattached</v>
      </c>
      <c r="G181" s="23">
        <v>1.5</v>
      </c>
      <c r="H181" s="35" t="str">
        <f>VLOOKUP($B181,'Mtg 1 Entries'!$A$2:$I$187, 6)</f>
        <v>U11B</v>
      </c>
    </row>
    <row r="182" spans="2:8" x14ac:dyDescent="0.25">
      <c r="B182" s="26">
        <v>476</v>
      </c>
      <c r="C182" s="35">
        <v>16</v>
      </c>
      <c r="D182" s="35" t="str">
        <f>VLOOKUP($B182,'Mtg 1 Entries'!$A$2:$I$187, 2)</f>
        <v>Alex</v>
      </c>
      <c r="E182" s="35" t="str">
        <f>VLOOKUP($B182,'Mtg 1 Entries'!$A$2:$I$187, 3)</f>
        <v>Berger</v>
      </c>
      <c r="F182" s="35" t="str">
        <f>VLOOKUP($B182,'Mtg 1 Entries'!$A$2:$I$187, 4)</f>
        <v>Unattached</v>
      </c>
      <c r="G182" s="23">
        <v>1.5</v>
      </c>
      <c r="H182" s="35" t="str">
        <f>VLOOKUP($B182,'Mtg 1 Entries'!$A$2:$I$187, 6)</f>
        <v>U11B</v>
      </c>
    </row>
    <row r="183" spans="2:8" x14ac:dyDescent="0.25">
      <c r="B183" s="26">
        <v>466</v>
      </c>
      <c r="C183" s="35">
        <v>17</v>
      </c>
      <c r="D183" s="35" t="str">
        <f>VLOOKUP($B183,'Mtg 1 Entries'!$A$2:$I$187, 2)</f>
        <v>Excel</v>
      </c>
      <c r="E183" s="35" t="str">
        <f>VLOOKUP($B183,'Mtg 1 Entries'!$A$2:$I$187, 3)</f>
        <v>Iwhiwhu</v>
      </c>
      <c r="F183" s="35" t="str">
        <f>VLOOKUP($B183,'Mtg 1 Entries'!$A$2:$I$187, 4)</f>
        <v>South Gloucestershire AC</v>
      </c>
      <c r="G183" s="23">
        <v>1.47</v>
      </c>
      <c r="H183" s="35" t="str">
        <f>VLOOKUP($B183,'Mtg 1 Entries'!$A$2:$I$187, 6)</f>
        <v>U11B</v>
      </c>
    </row>
    <row r="184" spans="2:8" x14ac:dyDescent="0.25">
      <c r="B184" s="26">
        <v>484</v>
      </c>
      <c r="C184" s="35">
        <v>18</v>
      </c>
      <c r="D184" s="35" t="str">
        <f>VLOOKUP($B184,'Mtg 1 Entries'!$A$2:$I$187, 2)</f>
        <v>Iskander</v>
      </c>
      <c r="E184" s="35" t="str">
        <f>VLOOKUP($B184,'Mtg 1 Entries'!$A$2:$I$187, 3)</f>
        <v>Nur</v>
      </c>
      <c r="F184" s="35" t="str">
        <f>VLOOKUP($B184,'Mtg 1 Entries'!$A$2:$I$187, 4)</f>
        <v>Unattached</v>
      </c>
      <c r="G184" s="23">
        <v>1.29</v>
      </c>
      <c r="H184" s="35" t="str">
        <f>VLOOKUP($B184,'Mtg 1 Entries'!$A$2:$I$187, 6)</f>
        <v>U11B</v>
      </c>
    </row>
  </sheetData>
  <sortState ref="B101:H119">
    <sortCondition descending="1" ref="G101:G119"/>
  </sortState>
  <pageMargins left="0.7" right="0.7" top="0.75" bottom="0.75" header="0.3" footer="0.3"/>
  <pageSetup orientation="portrait" horizontalDpi="4294967293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22"/>
  <sheetViews>
    <sheetView tabSelected="1" workbookViewId="0">
      <selection activeCell="K94" sqref="K94"/>
    </sheetView>
  </sheetViews>
  <sheetFormatPr defaultRowHeight="15" x14ac:dyDescent="0.25"/>
  <cols>
    <col min="4" max="4" width="16" customWidth="1"/>
    <col min="5" max="5" width="17.28515625" customWidth="1"/>
    <col min="6" max="6" width="27.28515625" customWidth="1"/>
  </cols>
  <sheetData>
    <row r="2" spans="2:12" ht="15.75" thickBot="1" x14ac:dyDescent="0.3">
      <c r="B2" s="28" t="s">
        <v>12</v>
      </c>
      <c r="C2" s="29" t="s">
        <v>286</v>
      </c>
      <c r="D2" s="28" t="s">
        <v>8</v>
      </c>
      <c r="E2" s="29" t="s">
        <v>294</v>
      </c>
      <c r="F2" s="28" t="s">
        <v>287</v>
      </c>
      <c r="G2" s="29" t="s">
        <v>29</v>
      </c>
      <c r="H2" s="28" t="s">
        <v>199</v>
      </c>
      <c r="J2" s="3"/>
      <c r="K2" t="s">
        <v>13</v>
      </c>
    </row>
    <row r="3" spans="2:12" x14ac:dyDescent="0.25">
      <c r="B3" s="24"/>
      <c r="C3" s="24"/>
      <c r="D3" s="24"/>
      <c r="E3" s="24"/>
      <c r="F3" s="24"/>
      <c r="G3" s="24"/>
      <c r="H3" s="24"/>
      <c r="K3" t="s">
        <v>14</v>
      </c>
    </row>
    <row r="4" spans="2:12" x14ac:dyDescent="0.25">
      <c r="B4" s="27" t="s">
        <v>0</v>
      </c>
      <c r="C4" s="27" t="s">
        <v>11</v>
      </c>
      <c r="D4" s="27" t="s">
        <v>10</v>
      </c>
      <c r="E4" s="27"/>
      <c r="F4" s="27" t="s">
        <v>3</v>
      </c>
      <c r="G4" s="27" t="s">
        <v>185</v>
      </c>
      <c r="H4" s="24"/>
    </row>
    <row r="5" spans="2:12" s="40" customFormat="1" x14ac:dyDescent="0.25">
      <c r="B5" s="26">
        <v>424</v>
      </c>
      <c r="C5" s="40">
        <v>1</v>
      </c>
      <c r="D5" s="35" t="str">
        <f>VLOOKUP($B5,'Mtg 1 Entries'!$A$2:$I$187, 2)</f>
        <v>Eloise</v>
      </c>
      <c r="E5" s="35" t="str">
        <f>VLOOKUP($B5,'Mtg 1 Entries'!$A$2:$I$187, 3)</f>
        <v>MacDonald</v>
      </c>
      <c r="F5" s="35" t="str">
        <f>VLOOKUP($B5,'Mtg 1 Entries'!$A$2:$I$187, 4)</f>
        <v>Andover AC</v>
      </c>
      <c r="G5" s="23">
        <v>31.02</v>
      </c>
      <c r="H5" s="35" t="str">
        <f>VLOOKUP($B5,'Mtg 1 Entries'!$A$2:$I$187, 6)</f>
        <v>U13G</v>
      </c>
    </row>
    <row r="6" spans="2:12" s="40" customFormat="1" x14ac:dyDescent="0.25">
      <c r="B6" s="26">
        <v>400</v>
      </c>
      <c r="C6" s="40">
        <v>1</v>
      </c>
      <c r="D6" s="35" t="s">
        <v>527</v>
      </c>
      <c r="E6" s="35" t="s">
        <v>528</v>
      </c>
      <c r="F6" s="35" t="str">
        <f>VLOOKUP($B6,'Mtg 1 Entries'!$A$2:$I$187, 4)</f>
        <v>Bristol &amp; West AC</v>
      </c>
      <c r="G6" s="23">
        <v>31.74</v>
      </c>
      <c r="H6" s="35" t="str">
        <f>VLOOKUP($B6,'Mtg 1 Entries'!$A$2:$I$187, 6)</f>
        <v>U15G</v>
      </c>
    </row>
    <row r="7" spans="2:12" s="40" customFormat="1" x14ac:dyDescent="0.25">
      <c r="B7" s="26">
        <v>425</v>
      </c>
      <c r="C7" s="40">
        <v>2</v>
      </c>
      <c r="D7" s="35" t="str">
        <f>VLOOKUP($B7,'Mtg 1 Entries'!$A$2:$I$187, 2)</f>
        <v>Ella</v>
      </c>
      <c r="E7" s="35" t="str">
        <f>VLOOKUP($B7,'Mtg 1 Entries'!$A$2:$I$187, 3)</f>
        <v>Mansfield</v>
      </c>
      <c r="F7" s="35" t="str">
        <f>VLOOKUP($B7,'Mtg 1 Entries'!$A$2:$I$187, 4)</f>
        <v>Gloucester AC</v>
      </c>
      <c r="G7" s="23">
        <v>27.74</v>
      </c>
      <c r="H7" s="35" t="str">
        <f>VLOOKUP($B7,'Mtg 1 Entries'!$A$2:$I$187, 6)</f>
        <v>U15G</v>
      </c>
    </row>
    <row r="8" spans="2:12" s="40" customFormat="1" x14ac:dyDescent="0.25">
      <c r="B8" s="26">
        <v>453</v>
      </c>
      <c r="C8" s="40">
        <v>3</v>
      </c>
      <c r="D8" s="35" t="str">
        <f>VLOOKUP($B8,'Mtg 1 Entries'!$A$2:$I$187, 2)</f>
        <v>Evie</v>
      </c>
      <c r="E8" s="35" t="str">
        <f>VLOOKUP($B8,'Mtg 1 Entries'!$A$2:$I$187, 3)</f>
        <v>Boucher-White</v>
      </c>
      <c r="F8" s="35" t="str">
        <f>VLOOKUP($B8,'Mtg 1 Entries'!$A$2:$I$187, 4)</f>
        <v>Yate &amp; District AC</v>
      </c>
      <c r="G8" s="23">
        <v>21.57</v>
      </c>
      <c r="H8" s="35" t="str">
        <f>VLOOKUP($B8,'Mtg 1 Entries'!$A$2:$I$187, 6)</f>
        <v>U15G</v>
      </c>
    </row>
    <row r="9" spans="2:12" s="40" customFormat="1" x14ac:dyDescent="0.25">
      <c r="B9" s="26">
        <v>430</v>
      </c>
      <c r="C9" s="40">
        <v>1</v>
      </c>
      <c r="D9" s="35" t="str">
        <f>VLOOKUP($B9,'Mtg 1 Entries'!$A$2:$I$187, 2)</f>
        <v>Thema</v>
      </c>
      <c r="E9" s="35" t="str">
        <f>VLOOKUP($B9,'Mtg 1 Entries'!$A$2:$I$187, 3)</f>
        <v>Osborne Hendricks</v>
      </c>
      <c r="F9" s="35" t="str">
        <f>VLOOKUP($B9,'Mtg 1 Entries'!$A$2:$I$187, 4)</f>
        <v>Bristol &amp; West AC</v>
      </c>
      <c r="G9" s="23">
        <v>42.07</v>
      </c>
      <c r="H9" s="35" t="str">
        <f>VLOOKUP($B9,'Mtg 1 Entries'!$A$2:$I$187, 6)</f>
        <v>U17L</v>
      </c>
    </row>
    <row r="10" spans="2:12" s="40" customFormat="1" x14ac:dyDescent="0.25">
      <c r="B10" s="26">
        <v>7</v>
      </c>
      <c r="C10" s="40">
        <v>2</v>
      </c>
      <c r="D10" s="35" t="str">
        <f>VLOOKUP($B10,'Mtg 1 Entries'!$A$2:$I$187, 2)</f>
        <v>Christina</v>
      </c>
      <c r="E10" s="35" t="str">
        <f>VLOOKUP($B10,'Mtg 1 Entries'!$A$2:$I$187, 3)</f>
        <v>Becker</v>
      </c>
      <c r="F10" s="35" t="str">
        <f>VLOOKUP($B10,'Mtg 1 Entries'!$A$2:$I$187, 4)</f>
        <v>North Somerset AC</v>
      </c>
      <c r="G10" s="23">
        <v>34.659999999999997</v>
      </c>
      <c r="H10" s="35" t="str">
        <f>VLOOKUP($B10,'Mtg 1 Entries'!$A$2:$I$187, 6)</f>
        <v>U17L</v>
      </c>
    </row>
    <row r="11" spans="2:12" x14ac:dyDescent="0.25">
      <c r="B11" s="26">
        <v>474</v>
      </c>
      <c r="C11" s="40">
        <v>1</v>
      </c>
      <c r="D11" s="35" t="str">
        <f>VLOOKUP($B11,'Mtg 1 Entries'!$A$2:$I$187, 2)</f>
        <v>Leah</v>
      </c>
      <c r="E11" s="35" t="str">
        <f>VLOOKUP($B11,'Mtg 1 Entries'!$A$2:$I$187, 3)</f>
        <v>Hale</v>
      </c>
      <c r="F11" s="35" t="str">
        <f>VLOOKUP($B11,'Mtg 1 Entries'!$A$2:$I$187, 4)</f>
        <v>Yate &amp; District AC</v>
      </c>
      <c r="G11" s="23">
        <v>36.22</v>
      </c>
      <c r="H11" s="35" t="str">
        <f>VLOOKUP($B11,'Mtg 1 Entries'!$A$2:$I$187, 6)</f>
        <v>U20L</v>
      </c>
      <c r="L11" s="40"/>
    </row>
    <row r="12" spans="2:12" s="40" customFormat="1" x14ac:dyDescent="0.25">
      <c r="B12" s="26">
        <v>42</v>
      </c>
      <c r="C12" s="40">
        <v>1</v>
      </c>
      <c r="D12" s="35" t="str">
        <f>VLOOKUP($B12,'Mtg 1 Entries'!$A$2:$I$187, 2)</f>
        <v>Karen</v>
      </c>
      <c r="E12" s="35" t="str">
        <f>VLOOKUP($B12,'Mtg 1 Entries'!$A$2:$I$187, 3)</f>
        <v>Jones</v>
      </c>
      <c r="F12" s="35" t="str">
        <f>VLOOKUP($B12,'Mtg 1 Entries'!$A$2:$I$187, 4)</f>
        <v>Yate and District/SouthWest Vets</v>
      </c>
      <c r="G12" s="23">
        <v>36.880000000000003</v>
      </c>
      <c r="H12" s="35" t="str">
        <f>VLOOKUP($B12,'Mtg 1 Entries'!$A$2:$I$187, 6)</f>
        <v>W55</v>
      </c>
    </row>
    <row r="13" spans="2:12" x14ac:dyDescent="0.25">
      <c r="L13" s="40"/>
    </row>
    <row r="14" spans="2:12" x14ac:dyDescent="0.25">
      <c r="I14" s="17"/>
      <c r="L14" s="40"/>
    </row>
    <row r="15" spans="2:12" x14ac:dyDescent="0.25">
      <c r="B15" s="26">
        <v>406</v>
      </c>
      <c r="C15" s="40">
        <v>1</v>
      </c>
      <c r="D15" s="25" t="str">
        <f>VLOOKUP($B15,'Mtg 1 Entries'!$A$2:$I$187, 2)</f>
        <v>Georges</v>
      </c>
      <c r="E15" s="25" t="str">
        <f>VLOOKUP($B15,'Mtg 1 Entries'!$A$2:$I$187, 3)</f>
        <v>Cooper</v>
      </c>
      <c r="F15" s="25" t="str">
        <f>VLOOKUP($B15,'Mtg 1 Entries'!$A$2:$I$187, 4)</f>
        <v>Yate &amp; District AC</v>
      </c>
      <c r="G15" s="23">
        <v>25.85</v>
      </c>
      <c r="H15" s="25" t="str">
        <f>VLOOKUP($B15,'Mtg 1 Entries'!$A$2:$I$187, 6)</f>
        <v>U13B</v>
      </c>
      <c r="I15" s="17"/>
      <c r="L15" s="40"/>
    </row>
    <row r="16" spans="2:12" s="40" customFormat="1" x14ac:dyDescent="0.25">
      <c r="B16" s="26">
        <v>459</v>
      </c>
      <c r="C16" s="40">
        <v>2</v>
      </c>
      <c r="D16" s="35" t="str">
        <f>VLOOKUP($B16,'Mtg 1 Entries'!$A$2:$I$187, 2)</f>
        <v>Adam</v>
      </c>
      <c r="E16" s="35" t="str">
        <f>VLOOKUP($B16,'Mtg 1 Entries'!$A$2:$I$187, 3)</f>
        <v>Merrett</v>
      </c>
      <c r="F16" s="35" t="str">
        <f>VLOOKUP($B16,'Mtg 1 Entries'!$A$2:$I$187, 4)</f>
        <v>Yate &amp; District AC</v>
      </c>
      <c r="G16" s="23">
        <v>16.829999999999998</v>
      </c>
      <c r="H16" s="35" t="str">
        <f>VLOOKUP($B16,'Mtg 1 Entries'!$A$2:$I$187, 6)</f>
        <v>U13B</v>
      </c>
      <c r="I16" s="17"/>
    </row>
    <row r="17" spans="2:12" s="40" customFormat="1" x14ac:dyDescent="0.25">
      <c r="B17" s="26">
        <v>446</v>
      </c>
      <c r="C17" s="40">
        <v>1</v>
      </c>
      <c r="D17" s="35" t="str">
        <f>VLOOKUP($B17,'Mtg 1 Entries'!$A$2:$I$187, 2)</f>
        <v>Finley</v>
      </c>
      <c r="E17" s="35" t="str">
        <f>VLOOKUP($B17,'Mtg 1 Entries'!$A$2:$I$187, 3)</f>
        <v>Hanham</v>
      </c>
      <c r="F17" s="35" t="str">
        <f>VLOOKUP($B17,'Mtg 1 Entries'!$A$2:$I$187, 4)</f>
        <v>Reading AC</v>
      </c>
      <c r="G17" s="23">
        <v>34.520000000000003</v>
      </c>
      <c r="H17" s="35" t="str">
        <f>VLOOKUP($B17,'Mtg 1 Entries'!$A$2:$I$187, 6)</f>
        <v>U15B</v>
      </c>
      <c r="I17" s="17"/>
    </row>
    <row r="18" spans="2:12" x14ac:dyDescent="0.25">
      <c r="B18" s="26">
        <v>475</v>
      </c>
      <c r="C18" s="40">
        <v>2</v>
      </c>
      <c r="D18" s="35" t="str">
        <f>VLOOKUP($B18,'Mtg 1 Entries'!$A$2:$I$187, 2)</f>
        <v>Mathew</v>
      </c>
      <c r="E18" s="35" t="str">
        <f>VLOOKUP($B18,'Mtg 1 Entries'!$A$2:$I$187, 3)</f>
        <v>Page</v>
      </c>
      <c r="F18" s="35" t="str">
        <f>VLOOKUP($B18,'Mtg 1 Entries'!$A$2:$I$187, 4)</f>
        <v>Yate &amp; District AC</v>
      </c>
      <c r="G18" s="23">
        <v>25.44</v>
      </c>
      <c r="H18" s="35" t="str">
        <f>VLOOKUP($B18,'Mtg 1 Entries'!$A$2:$I$187, 6)</f>
        <v>U15B</v>
      </c>
      <c r="I18" s="17"/>
      <c r="L18" s="40"/>
    </row>
    <row r="19" spans="2:12" x14ac:dyDescent="0.25">
      <c r="B19" s="26">
        <v>460</v>
      </c>
      <c r="C19" s="40">
        <v>1</v>
      </c>
      <c r="D19" s="35" t="str">
        <f>VLOOKUP($B19,'Mtg 1 Entries'!$A$2:$I$187, 2)</f>
        <v>Owen</v>
      </c>
      <c r="E19" s="35" t="str">
        <f>VLOOKUP($B19,'Mtg 1 Entries'!$A$2:$I$187, 3)</f>
        <v>Merrett</v>
      </c>
      <c r="F19" s="35" t="str">
        <f>VLOOKUP($B19,'Mtg 1 Entries'!$A$2:$I$187, 4)</f>
        <v>Yate &amp; District AC</v>
      </c>
      <c r="G19" s="23">
        <v>53.13</v>
      </c>
      <c r="H19" s="35" t="str">
        <f>VLOOKUP($B19,'Mtg 1 Entries'!$A$2:$I$187, 6)</f>
        <v>U17M</v>
      </c>
      <c r="I19" s="17"/>
    </row>
    <row r="20" spans="2:12" s="40" customFormat="1" x14ac:dyDescent="0.25">
      <c r="B20" s="26">
        <v>456</v>
      </c>
      <c r="C20" s="40">
        <v>2</v>
      </c>
      <c r="D20" s="35" t="str">
        <f>VLOOKUP($B20,'Mtg 1 Entries'!$A$2:$I$187, 2)</f>
        <v>James</v>
      </c>
      <c r="E20" s="35" t="str">
        <f>VLOOKUP($B20,'Mtg 1 Entries'!$A$2:$I$187, 3)</f>
        <v>Viner</v>
      </c>
      <c r="F20" s="35" t="str">
        <f>VLOOKUP($B20,'Mtg 1 Entries'!$A$2:$I$187, 4)</f>
        <v>Yate &amp; District AC</v>
      </c>
      <c r="G20" s="23">
        <v>48.92</v>
      </c>
      <c r="H20" s="35" t="str">
        <f>VLOOKUP($B20,'Mtg 1 Entries'!$A$2:$I$187, 6)</f>
        <v>U17B</v>
      </c>
      <c r="I20" s="17"/>
    </row>
    <row r="21" spans="2:12" x14ac:dyDescent="0.25">
      <c r="I21" s="17"/>
    </row>
    <row r="22" spans="2:12" s="40" customFormat="1" ht="15.75" thickBot="1" x14ac:dyDescent="0.3">
      <c r="B22" s="28" t="s">
        <v>12</v>
      </c>
      <c r="C22" s="36" t="s">
        <v>288</v>
      </c>
      <c r="D22" s="28" t="s">
        <v>8</v>
      </c>
      <c r="E22" s="36" t="s">
        <v>294</v>
      </c>
      <c r="F22" s="28" t="s">
        <v>287</v>
      </c>
      <c r="G22" s="36" t="s">
        <v>29</v>
      </c>
      <c r="H22" s="28" t="s">
        <v>199</v>
      </c>
    </row>
    <row r="23" spans="2:12" s="40" customFormat="1" x14ac:dyDescent="0.25"/>
    <row r="24" spans="2:12" x14ac:dyDescent="0.25">
      <c r="B24" s="27" t="s">
        <v>0</v>
      </c>
      <c r="C24" s="27" t="s">
        <v>11</v>
      </c>
      <c r="D24" s="27" t="s">
        <v>10</v>
      </c>
      <c r="E24" s="27"/>
      <c r="F24" s="27" t="s">
        <v>3</v>
      </c>
      <c r="G24" s="27" t="s">
        <v>185</v>
      </c>
      <c r="H24" s="40"/>
      <c r="I24" s="40"/>
    </row>
    <row r="25" spans="2:12" x14ac:dyDescent="0.25">
      <c r="B25" s="26">
        <v>37</v>
      </c>
      <c r="C25" s="35">
        <v>1</v>
      </c>
      <c r="D25" s="35" t="str">
        <f>VLOOKUP($B25,'Mtg 1 Entries'!$A$2:$I$187, 2)</f>
        <v>Grace</v>
      </c>
      <c r="E25" s="35" t="str">
        <f>VLOOKUP($B25,'Mtg 1 Entries'!$A$2:$I$187, 3)</f>
        <v>Horswell</v>
      </c>
      <c r="F25" s="35" t="str">
        <f>VLOOKUP($B25,'Mtg 1 Entries'!$A$2:$I$187, 4)</f>
        <v>Yate &amp; District AC</v>
      </c>
      <c r="G25" s="23">
        <v>2.2000000000000002</v>
      </c>
      <c r="H25" s="35" t="str">
        <f>VLOOKUP($B25,'Mtg 1 Entries'!$A$2:$I$187, 6)</f>
        <v>U15G</v>
      </c>
    </row>
    <row r="26" spans="2:12" x14ac:dyDescent="0.25">
      <c r="B26" s="26">
        <v>433</v>
      </c>
      <c r="C26" s="35">
        <v>2</v>
      </c>
      <c r="D26" s="35" t="str">
        <f>VLOOKUP($B26,'Mtg 1 Entries'!$A$2:$I$187, 2)</f>
        <v>Nyree</v>
      </c>
      <c r="E26" s="35" t="str">
        <f>VLOOKUP($B26,'Mtg 1 Entries'!$A$2:$I$187, 3)</f>
        <v>Perry</v>
      </c>
      <c r="F26" s="35" t="str">
        <f>VLOOKUP($B26,'Mtg 1 Entries'!$A$2:$I$187, 4)</f>
        <v>North Somerset AC</v>
      </c>
      <c r="G26" s="23">
        <v>3.1</v>
      </c>
      <c r="H26" s="35" t="str">
        <f>VLOOKUP($B26,'Mtg 1 Entries'!$A$2:$I$187, 6)</f>
        <v>U15G</v>
      </c>
    </row>
    <row r="27" spans="2:12" x14ac:dyDescent="0.25">
      <c r="B27" s="26">
        <v>473</v>
      </c>
      <c r="C27" s="35">
        <v>3</v>
      </c>
      <c r="D27" s="35" t="str">
        <f>VLOOKUP($B27,'Mtg 1 Entries'!$A$2:$I$187, 2)</f>
        <v>Amelia</v>
      </c>
      <c r="E27" s="35" t="str">
        <f>VLOOKUP($B27,'Mtg 1 Entries'!$A$2:$I$187, 3)</f>
        <v>James</v>
      </c>
      <c r="F27" s="35" t="str">
        <f>VLOOKUP($B27,'Mtg 1 Entries'!$A$2:$I$187, 4)</f>
        <v>North Somerset AC</v>
      </c>
      <c r="G27" s="23">
        <v>1.8</v>
      </c>
      <c r="H27" s="35" t="str">
        <f>VLOOKUP($B27,'Mtg 1 Entries'!$A$2:$I$187, 6)</f>
        <v>U15G</v>
      </c>
    </row>
    <row r="28" spans="2:12" x14ac:dyDescent="0.25">
      <c r="B28" s="26">
        <v>73</v>
      </c>
      <c r="C28" s="35">
        <v>1</v>
      </c>
      <c r="D28" s="35" t="str">
        <f>VLOOKUP($B28,'Mtg 1 Entries'!$A$2:$I$187, 2)</f>
        <v>Hannah</v>
      </c>
      <c r="E28" s="35" t="str">
        <f>VLOOKUP($B28,'Mtg 1 Entries'!$A$2:$I$187, 3)</f>
        <v>Lewis</v>
      </c>
      <c r="F28" s="35" t="str">
        <f>VLOOKUP($B28,'Mtg 1 Entries'!$A$2:$I$187, 4)</f>
        <v>Yate &amp; District AC</v>
      </c>
      <c r="G28" s="23">
        <v>2.8</v>
      </c>
      <c r="H28" s="35" t="str">
        <f>VLOOKUP($B28,'Mtg 1 Entries'!$A$2:$I$187, 6)</f>
        <v>U17G</v>
      </c>
    </row>
    <row r="30" spans="2:12" x14ac:dyDescent="0.25">
      <c r="B30" s="26">
        <v>49</v>
      </c>
      <c r="C30" s="35">
        <v>1</v>
      </c>
      <c r="D30" s="35" t="str">
        <f>VLOOKUP($B30,'Mtg 1 Entries'!$A$2:$I$187, 2)</f>
        <v>Adam</v>
      </c>
      <c r="E30" s="35" t="str">
        <f>VLOOKUP($B30,'Mtg 1 Entries'!$A$2:$I$187, 3)</f>
        <v>Nolan</v>
      </c>
      <c r="F30" s="35" t="str">
        <f>VLOOKUP($B30,'Mtg 1 Entries'!$A$2:$I$187, 4)</f>
        <v>Yate &amp; District AC</v>
      </c>
      <c r="G30" s="23">
        <v>3</v>
      </c>
      <c r="H30" s="35" t="str">
        <f>VLOOKUP($B30,'Mtg 1 Entries'!$A$2:$I$187, 6)</f>
        <v>U15B</v>
      </c>
    </row>
    <row r="31" spans="2:12" x14ac:dyDescent="0.25">
      <c r="B31" s="26">
        <v>442</v>
      </c>
      <c r="C31" s="35">
        <v>2</v>
      </c>
      <c r="D31" s="35" t="str">
        <f>VLOOKUP($B31,'Mtg 1 Entries'!$A$2:$I$187, 2)</f>
        <v>Harry</v>
      </c>
      <c r="E31" s="35" t="str">
        <f>VLOOKUP($B31,'Mtg 1 Entries'!$A$2:$I$187, 3)</f>
        <v>Williams</v>
      </c>
      <c r="F31" s="35" t="str">
        <f>VLOOKUP($B31,'Mtg 1 Entries'!$A$2:$I$187, 4)</f>
        <v>Yate &amp; District AC</v>
      </c>
      <c r="G31" s="23">
        <v>2.2000000000000002</v>
      </c>
      <c r="H31" s="35" t="str">
        <f>VLOOKUP($B31,'Mtg 1 Entries'!$A$2:$I$187, 6)</f>
        <v>U15B</v>
      </c>
    </row>
    <row r="32" spans="2:12" s="40" customFormat="1" x14ac:dyDescent="0.25">
      <c r="B32" s="26">
        <v>74</v>
      </c>
      <c r="C32" s="35">
        <v>1</v>
      </c>
      <c r="D32" s="35" t="str">
        <f>VLOOKUP($B32,'Mtg 1 Entries'!$A$2:$I$187, 2)</f>
        <v>Liam</v>
      </c>
      <c r="E32" s="35" t="str">
        <f>VLOOKUP($B32,'Mtg 1 Entries'!$A$2:$I$187, 3)</f>
        <v>Hillier</v>
      </c>
      <c r="F32" s="35" t="str">
        <f>VLOOKUP($B32,'Mtg 1 Entries'!$A$2:$I$187, 4)</f>
        <v>Yate &amp; District AC</v>
      </c>
      <c r="G32" s="23">
        <v>3.4</v>
      </c>
      <c r="H32" s="35" t="str">
        <f>VLOOKUP($B32,'Mtg 1 Entries'!$A$2:$I$187, 6)</f>
        <v>U17B</v>
      </c>
    </row>
    <row r="33" spans="2:8" s="40" customFormat="1" x14ac:dyDescent="0.25">
      <c r="B33" s="26">
        <v>481</v>
      </c>
      <c r="C33" s="35">
        <v>1</v>
      </c>
      <c r="D33" s="35" t="str">
        <f>VLOOKUP($B33,'Mtg 1 Entries'!$A$2:$I$187, 2)</f>
        <v>Ben</v>
      </c>
      <c r="E33" s="35" t="str">
        <f>VLOOKUP($B33,'Mtg 1 Entries'!$A$2:$I$187, 3)</f>
        <v>Latham</v>
      </c>
      <c r="F33" s="35" t="str">
        <f>VLOOKUP($B33,'Mtg 1 Entries'!$A$2:$I$187, 4)</f>
        <v>Yate &amp; District AC</v>
      </c>
      <c r="G33" s="23">
        <v>3.1</v>
      </c>
      <c r="H33" s="35" t="str">
        <f>VLOOKUP($B33,'Mtg 1 Entries'!$A$2:$I$187, 6)</f>
        <v>U20M</v>
      </c>
    </row>
    <row r="34" spans="2:8" s="40" customFormat="1" x14ac:dyDescent="0.25">
      <c r="B34" s="26">
        <v>467</v>
      </c>
      <c r="C34" s="35">
        <v>1</v>
      </c>
      <c r="D34" s="35" t="str">
        <f>VLOOKUP($B34,'Mtg 1 Entries'!$A$2:$I$187, 2)</f>
        <v>Cesar</v>
      </c>
      <c r="E34" s="35" t="str">
        <f>VLOOKUP($B34,'Mtg 1 Entries'!$A$2:$I$187, 3)</f>
        <v>Alvarez</v>
      </c>
      <c r="F34" s="35" t="str">
        <f>VLOOKUP($B34,'Mtg 1 Entries'!$A$2:$I$187, 4)</f>
        <v>Unattached</v>
      </c>
      <c r="G34" s="23">
        <v>4.1100000000000003</v>
      </c>
      <c r="H34" s="35" t="str">
        <f>VLOOKUP($B34,'Mtg 1 Entries'!$A$2:$I$187, 6)</f>
        <v>SM</v>
      </c>
    </row>
    <row r="35" spans="2:8" s="40" customFormat="1" x14ac:dyDescent="0.25">
      <c r="B35" s="26">
        <v>47</v>
      </c>
      <c r="C35" s="35">
        <v>2</v>
      </c>
      <c r="D35" s="35" t="str">
        <f>VLOOKUP($B35,'Mtg 1 Entries'!$A$2:$I$187, 2)</f>
        <v>Doug</v>
      </c>
      <c r="E35" s="35" t="str">
        <f>VLOOKUP($B35,'Mtg 1 Entries'!$A$2:$I$187, 3)</f>
        <v>Minter</v>
      </c>
      <c r="F35" s="35" t="str">
        <f>VLOOKUP($B35,'Mtg 1 Entries'!$A$2:$I$187, 4)</f>
        <v>Unattached</v>
      </c>
      <c r="G35" s="23">
        <v>3.1</v>
      </c>
      <c r="H35" s="35" t="str">
        <f>VLOOKUP($B35,'Mtg 1 Entries'!$A$2:$I$187, 6)</f>
        <v>M55</v>
      </c>
    </row>
    <row r="37" spans="2:8" s="40" customFormat="1" ht="15.75" thickBot="1" x14ac:dyDescent="0.3">
      <c r="B37" s="28" t="s">
        <v>12</v>
      </c>
      <c r="C37" s="36" t="s">
        <v>289</v>
      </c>
      <c r="D37" s="28" t="s">
        <v>8</v>
      </c>
      <c r="E37" s="36" t="s">
        <v>292</v>
      </c>
      <c r="F37" s="28" t="s">
        <v>287</v>
      </c>
      <c r="G37" s="36" t="s">
        <v>29</v>
      </c>
      <c r="H37" s="28" t="s">
        <v>199</v>
      </c>
    </row>
    <row r="38" spans="2:8" s="40" customFormat="1" x14ac:dyDescent="0.25"/>
    <row r="39" spans="2:8" s="40" customFormat="1" x14ac:dyDescent="0.25">
      <c r="B39" s="27" t="s">
        <v>0</v>
      </c>
      <c r="C39" s="27" t="s">
        <v>11</v>
      </c>
      <c r="D39" s="27" t="s">
        <v>10</v>
      </c>
      <c r="E39" s="27"/>
      <c r="F39" s="27" t="s">
        <v>3</v>
      </c>
      <c r="G39" s="27" t="s">
        <v>185</v>
      </c>
    </row>
    <row r="40" spans="2:8" s="40" customFormat="1" x14ac:dyDescent="0.25">
      <c r="B40" s="26">
        <v>21</v>
      </c>
      <c r="C40" s="35">
        <v>1</v>
      </c>
      <c r="D40" s="35" t="str">
        <f>VLOOKUP($B40,'Mtg 1 Entries'!$A$2:$I$187, 2)</f>
        <v>Rosa May</v>
      </c>
      <c r="E40" s="35" t="str">
        <f>VLOOKUP($B40,'Mtg 1 Entries'!$A$2:$I$187, 3)</f>
        <v>Ford</v>
      </c>
      <c r="F40" s="35" t="s">
        <v>31</v>
      </c>
      <c r="G40" s="23">
        <v>4.3099999999999996</v>
      </c>
      <c r="H40" s="35" t="str">
        <f>VLOOKUP($B40,'Mtg 1 Entries'!$A$2:$I$187, 6)</f>
        <v>U13G</v>
      </c>
    </row>
    <row r="41" spans="2:8" x14ac:dyDescent="0.25">
      <c r="B41" s="26">
        <v>71</v>
      </c>
      <c r="C41" s="35">
        <v>2</v>
      </c>
      <c r="D41" s="35" t="str">
        <f>VLOOKUP($B41,'Mtg 1 Entries'!$A$2:$I$187, 2)</f>
        <v>Ruby</v>
      </c>
      <c r="E41" s="35" t="str">
        <f>VLOOKUP($B41,'Mtg 1 Entries'!$A$2:$I$187, 3)</f>
        <v>Woodman</v>
      </c>
      <c r="F41" s="35" t="str">
        <f>VLOOKUP($B41,'Mtg 1 Entries'!$A$2:$I$187, 4)</f>
        <v>Bristol &amp; West AC</v>
      </c>
      <c r="G41" s="23">
        <v>3.87</v>
      </c>
      <c r="H41" s="35" t="str">
        <f>VLOOKUP($B41,'Mtg 1 Entries'!$A$2:$I$187, 6)</f>
        <v>U13G</v>
      </c>
    </row>
    <row r="42" spans="2:8" s="40" customFormat="1" x14ac:dyDescent="0.25">
      <c r="B42" s="26">
        <v>50</v>
      </c>
      <c r="C42" s="35">
        <v>3</v>
      </c>
      <c r="D42" s="35" t="str">
        <f>VLOOKUP($B42,'Mtg 1 Entries'!$A$2:$I$187, 2)</f>
        <v>Amy</v>
      </c>
      <c r="E42" s="35" t="str">
        <f>VLOOKUP($B42,'Mtg 1 Entries'!$A$2:$I$187, 3)</f>
        <v>Nolan</v>
      </c>
      <c r="F42" s="35" t="str">
        <f>VLOOKUP($B42,'Mtg 1 Entries'!$A$2:$I$187, 4)</f>
        <v>Yate &amp; District AC</v>
      </c>
      <c r="G42" s="23">
        <v>3.75</v>
      </c>
      <c r="H42" s="35" t="str">
        <f>VLOOKUP($B42,'Mtg 1 Entries'!$A$2:$I$187, 6)</f>
        <v>U13G</v>
      </c>
    </row>
    <row r="43" spans="2:8" s="40" customFormat="1" x14ac:dyDescent="0.25">
      <c r="B43" s="26">
        <v>6</v>
      </c>
      <c r="C43" s="35">
        <v>4</v>
      </c>
      <c r="D43" s="35" t="str">
        <f>VLOOKUP($B43,'Mtg 1 Entries'!$A$2:$I$187, 2)</f>
        <v>Rivie</v>
      </c>
      <c r="E43" s="35" t="str">
        <f>VLOOKUP($B43,'Mtg 1 Entries'!$A$2:$I$187, 3)</f>
        <v>Bates</v>
      </c>
      <c r="F43" s="35" t="str">
        <f>VLOOKUP($B43,'Mtg 1 Entries'!$A$2:$I$187, 4)</f>
        <v>Bristol &amp; West AC</v>
      </c>
      <c r="G43" s="23">
        <v>3.34</v>
      </c>
      <c r="H43" s="35" t="str">
        <f>VLOOKUP($B43,'Mtg 1 Entries'!$A$2:$I$187, 6)</f>
        <v>U13G</v>
      </c>
    </row>
    <row r="44" spans="2:8" s="40" customFormat="1" x14ac:dyDescent="0.25">
      <c r="B44" s="26">
        <v>438</v>
      </c>
      <c r="C44" s="35">
        <v>5</v>
      </c>
      <c r="D44" s="35" t="str">
        <f>VLOOKUP($B44,'Mtg 1 Entries'!$A$2:$I$187, 2)</f>
        <v>Isabel</v>
      </c>
      <c r="E44" s="35" t="str">
        <f>VLOOKUP($B44,'Mtg 1 Entries'!$A$2:$I$187, 3)</f>
        <v>Turner</v>
      </c>
      <c r="F44" s="35" t="str">
        <f>VLOOKUP($B44,'Mtg 1 Entries'!$A$2:$I$187, 4)</f>
        <v>North Somerset AC</v>
      </c>
      <c r="G44" s="23">
        <v>3.23</v>
      </c>
      <c r="H44" s="35" t="str">
        <f>VLOOKUP($B44,'Mtg 1 Entries'!$A$2:$I$187, 6)</f>
        <v>U13G</v>
      </c>
    </row>
    <row r="46" spans="2:8" x14ac:dyDescent="0.25">
      <c r="B46" s="26">
        <v>65</v>
      </c>
      <c r="C46" s="35">
        <v>1</v>
      </c>
      <c r="D46" s="35" t="str">
        <f>VLOOKUP($B46,'Mtg 1 Entries'!$A$2:$I$187, 2)</f>
        <v>Leon</v>
      </c>
      <c r="E46" s="35" t="str">
        <f>VLOOKUP($B46,'Mtg 1 Entries'!$A$2:$I$187, 3)</f>
        <v>Walsh</v>
      </c>
      <c r="F46" s="35" t="str">
        <f>VLOOKUP($B46,'Mtg 1 Entries'!$A$2:$I$187, 4)</f>
        <v>Yate &amp; District AC</v>
      </c>
      <c r="G46" s="23">
        <v>4.2</v>
      </c>
      <c r="H46" s="35" t="str">
        <f>VLOOKUP($B46,'Mtg 1 Entries'!$A$2:$I$187, 6)</f>
        <v>U13B</v>
      </c>
    </row>
    <row r="47" spans="2:8" s="40" customFormat="1" x14ac:dyDescent="0.25">
      <c r="B47" s="26">
        <v>31</v>
      </c>
      <c r="C47" s="35">
        <v>2</v>
      </c>
      <c r="D47" s="35" t="str">
        <f>VLOOKUP($B47,'Mtg 1 Entries'!$A$2:$I$187, 2)</f>
        <v>Ollie</v>
      </c>
      <c r="E47" s="35" t="str">
        <f>VLOOKUP($B47,'Mtg 1 Entries'!$A$2:$I$187, 3)</f>
        <v>Harris</v>
      </c>
      <c r="F47" s="35" t="str">
        <f>VLOOKUP($B47,'Mtg 1 Entries'!$A$2:$I$187, 4)</f>
        <v>North Somerset AC</v>
      </c>
      <c r="G47" s="23">
        <v>4.1900000000000004</v>
      </c>
      <c r="H47" s="35" t="str">
        <f>VLOOKUP($B47,'Mtg 1 Entries'!$A$2:$I$187, 6)</f>
        <v>U13B</v>
      </c>
    </row>
    <row r="48" spans="2:8" s="40" customFormat="1" x14ac:dyDescent="0.25">
      <c r="B48" s="26">
        <v>35</v>
      </c>
      <c r="C48" s="35">
        <v>3</v>
      </c>
      <c r="D48" s="35" t="str">
        <f>VLOOKUP($B48,'Mtg 1 Entries'!$A$2:$I$187, 2)</f>
        <v>Conor</v>
      </c>
      <c r="E48" s="35" t="str">
        <f>VLOOKUP($B48,'Mtg 1 Entries'!$A$2:$I$187, 3)</f>
        <v>Hewitt</v>
      </c>
      <c r="F48" s="35" t="s">
        <v>31</v>
      </c>
      <c r="G48" s="23">
        <v>4.09</v>
      </c>
      <c r="H48" s="35" t="str">
        <f>VLOOKUP($B48,'Mtg 1 Entries'!$A$2:$I$187, 6)</f>
        <v>U13B</v>
      </c>
    </row>
    <row r="49" spans="2:8" s="40" customFormat="1" x14ac:dyDescent="0.25">
      <c r="B49" s="26">
        <v>64</v>
      </c>
      <c r="C49" s="35">
        <v>4</v>
      </c>
      <c r="D49" s="35" t="str">
        <f>VLOOKUP($B49,'Mtg 1 Entries'!$A$2:$I$187, 2)</f>
        <v>Reuben</v>
      </c>
      <c r="E49" s="35" t="str">
        <f>VLOOKUP($B49,'Mtg 1 Entries'!$A$2:$I$187, 3)</f>
        <v>Wadey</v>
      </c>
      <c r="F49" s="35" t="str">
        <f>VLOOKUP($B49,'Mtg 1 Entries'!$A$2:$I$187, 4)</f>
        <v>North Somerset AC</v>
      </c>
      <c r="G49" s="23">
        <v>3.88</v>
      </c>
      <c r="H49" s="35" t="str">
        <f>VLOOKUP($B49,'Mtg 1 Entries'!$A$2:$I$187, 6)</f>
        <v>U13B</v>
      </c>
    </row>
    <row r="50" spans="2:8" x14ac:dyDescent="0.25">
      <c r="B50" s="26">
        <v>421</v>
      </c>
      <c r="C50" s="35">
        <v>5</v>
      </c>
      <c r="D50" s="35" t="str">
        <f>VLOOKUP($B50,'Mtg 1 Entries'!$A$2:$I$187, 2)</f>
        <v>Thomas</v>
      </c>
      <c r="E50" s="35" t="str">
        <f>VLOOKUP($B50,'Mtg 1 Entries'!$A$2:$I$187, 3)</f>
        <v>King</v>
      </c>
      <c r="F50" s="35" t="str">
        <f>VLOOKUP($B50,'Mtg 1 Entries'!$A$2:$I$187, 4)</f>
        <v>Unattached</v>
      </c>
      <c r="G50" s="23">
        <v>3.85</v>
      </c>
      <c r="H50" s="35" t="str">
        <f>VLOOKUP($B50,'Mtg 1 Entries'!$A$2:$I$187, 6)</f>
        <v>U13B</v>
      </c>
    </row>
    <row r="51" spans="2:8" x14ac:dyDescent="0.25">
      <c r="B51" s="26">
        <v>457</v>
      </c>
      <c r="C51" s="35">
        <v>6</v>
      </c>
      <c r="D51" s="35" t="str">
        <f>VLOOKUP($B51,'Mtg 1 Entries'!$A$2:$I$187, 2)</f>
        <v>Markus</v>
      </c>
      <c r="E51" s="35" t="str">
        <f>VLOOKUP($B51,'Mtg 1 Entries'!$A$2:$I$187, 3)</f>
        <v>Pasala</v>
      </c>
      <c r="F51" s="35" t="str">
        <f>VLOOKUP($B51,'Mtg 1 Entries'!$A$2:$I$187, 4)</f>
        <v>Bristol &amp; West AC</v>
      </c>
      <c r="G51" s="23">
        <v>3.85</v>
      </c>
      <c r="H51" s="35" t="str">
        <f>VLOOKUP($B51,'Mtg 1 Entries'!$A$2:$I$187, 6)</f>
        <v>U13B</v>
      </c>
    </row>
    <row r="52" spans="2:8" x14ac:dyDescent="0.25">
      <c r="B52" s="26">
        <v>9</v>
      </c>
      <c r="C52" s="35">
        <v>7</v>
      </c>
      <c r="D52" s="35" t="str">
        <f>VLOOKUP($B52,'Mtg 1 Entries'!$A$2:$I$187, 2)</f>
        <v>Tom</v>
      </c>
      <c r="E52" s="35" t="str">
        <f>VLOOKUP($B52,'Mtg 1 Entries'!$A$2:$I$187, 3)</f>
        <v>Boylen</v>
      </c>
      <c r="F52" s="35" t="str">
        <f>VLOOKUP($B52,'Mtg 1 Entries'!$A$2:$I$187, 4)</f>
        <v>North Somerset AC</v>
      </c>
      <c r="G52" s="23">
        <v>3.69</v>
      </c>
      <c r="H52" s="35" t="str">
        <f>VLOOKUP($B52,'Mtg 1 Entries'!$A$2:$I$187, 6)</f>
        <v>U13B</v>
      </c>
    </row>
    <row r="53" spans="2:8" x14ac:dyDescent="0.25">
      <c r="B53" s="26">
        <v>440</v>
      </c>
      <c r="C53" s="35">
        <v>8</v>
      </c>
      <c r="D53" s="35" t="str">
        <f>VLOOKUP($B53,'Mtg 1 Entries'!$A$2:$I$187, 2)</f>
        <v>Henry</v>
      </c>
      <c r="E53" s="35" t="str">
        <f>VLOOKUP($B53,'Mtg 1 Entries'!$A$2:$I$187, 3)</f>
        <v>Watson</v>
      </c>
      <c r="F53" s="35" t="str">
        <f>VLOOKUP($B53,'Mtg 1 Entries'!$A$2:$I$187, 4)</f>
        <v>Westbury Harriers /Yate AC</v>
      </c>
      <c r="G53" s="23">
        <v>3.3</v>
      </c>
      <c r="H53" s="35" t="str">
        <f>VLOOKUP($B53,'Mtg 1 Entries'!$A$2:$I$187, 6)</f>
        <v>U13B</v>
      </c>
    </row>
    <row r="54" spans="2:8" x14ac:dyDescent="0.25">
      <c r="B54" s="26">
        <v>482</v>
      </c>
      <c r="C54" s="35">
        <v>9</v>
      </c>
      <c r="D54" s="35" t="str">
        <f>VLOOKUP($B54,'Mtg 1 Entries'!$A$2:$I$187, 2)</f>
        <v>Julian</v>
      </c>
      <c r="E54" s="35" t="str">
        <f>VLOOKUP($B54,'Mtg 1 Entries'!$A$2:$I$187, 3)</f>
        <v>Taylor</v>
      </c>
      <c r="F54" s="35" t="str">
        <f>VLOOKUP($B54,'Mtg 1 Entries'!$A$2:$I$187, 4)</f>
        <v>Yate &amp; District AC</v>
      </c>
      <c r="G54" s="23">
        <v>3.12</v>
      </c>
      <c r="H54" s="35" t="str">
        <f>VLOOKUP($B54,'Mtg 1 Entries'!$A$2:$I$187, 6)</f>
        <v>U13B</v>
      </c>
    </row>
    <row r="56" spans="2:8" ht="15.75" thickBot="1" x14ac:dyDescent="0.3">
      <c r="B56" s="28" t="s">
        <v>12</v>
      </c>
      <c r="C56" s="36" t="s">
        <v>289</v>
      </c>
      <c r="D56" s="28" t="s">
        <v>8</v>
      </c>
      <c r="E56" s="36" t="s">
        <v>293</v>
      </c>
      <c r="F56" s="28" t="s">
        <v>287</v>
      </c>
      <c r="G56" s="36" t="s">
        <v>29</v>
      </c>
      <c r="H56" s="28" t="s">
        <v>199</v>
      </c>
    </row>
    <row r="57" spans="2:8" x14ac:dyDescent="0.25">
      <c r="B57" s="40"/>
      <c r="C57" s="40"/>
      <c r="D57" s="40"/>
      <c r="E57" s="40"/>
      <c r="F57" s="40"/>
      <c r="G57" s="40"/>
      <c r="H57" s="40"/>
    </row>
    <row r="58" spans="2:8" x14ac:dyDescent="0.25">
      <c r="B58" s="27" t="s">
        <v>0</v>
      </c>
      <c r="C58" s="27" t="s">
        <v>11</v>
      </c>
      <c r="D58" s="27" t="s">
        <v>10</v>
      </c>
      <c r="E58" s="27"/>
      <c r="F58" s="27" t="s">
        <v>3</v>
      </c>
      <c r="G58" s="27" t="s">
        <v>185</v>
      </c>
      <c r="H58" s="40"/>
    </row>
    <row r="59" spans="2:8" x14ac:dyDescent="0.25">
      <c r="B59" s="26">
        <v>70</v>
      </c>
      <c r="C59" s="35">
        <v>1</v>
      </c>
      <c r="D59" s="35" t="str">
        <f>VLOOKUP($B59,'Mtg 1 Entries'!$A$2:$I$187, 2)</f>
        <v>Alice</v>
      </c>
      <c r="E59" s="35" t="str">
        <f>VLOOKUP($B59,'Mtg 1 Entries'!$A$2:$I$187, 3)</f>
        <v>Wilson</v>
      </c>
      <c r="F59" s="35" t="str">
        <f>VLOOKUP($B59,'Mtg 1 Entries'!$A$2:$I$187, 4)</f>
        <v>Team Bath AC</v>
      </c>
      <c r="G59" s="23">
        <v>5.13</v>
      </c>
      <c r="H59" s="35" t="str">
        <f>VLOOKUP($B59,'Mtg 1 Entries'!$A$2:$I$187, 6)</f>
        <v>U15G</v>
      </c>
    </row>
    <row r="60" spans="2:8" x14ac:dyDescent="0.25">
      <c r="B60" s="26">
        <v>23</v>
      </c>
      <c r="C60" s="35">
        <v>2</v>
      </c>
      <c r="D60" s="35" t="str">
        <f>VLOOKUP($B60,'Mtg 1 Entries'!$A$2:$I$187, 2)</f>
        <v>Eleni</v>
      </c>
      <c r="E60" s="35" t="str">
        <f>VLOOKUP($B60,'Mtg 1 Entries'!$A$2:$I$187, 3)</f>
        <v>Francis</v>
      </c>
      <c r="F60" s="35" t="str">
        <f>VLOOKUP($B60,'Mtg 1 Entries'!$A$2:$I$187, 4)</f>
        <v>Team Bath AC</v>
      </c>
      <c r="G60" s="23">
        <v>4.82</v>
      </c>
      <c r="H60" s="35" t="str">
        <f>VLOOKUP($B60,'Mtg 1 Entries'!$A$2:$I$187, 6)</f>
        <v>U15G</v>
      </c>
    </row>
    <row r="61" spans="2:8" x14ac:dyDescent="0.25">
      <c r="B61" s="26">
        <v>439</v>
      </c>
      <c r="C61" s="35">
        <v>3</v>
      </c>
      <c r="D61" s="35" t="str">
        <f>VLOOKUP($B61,'Mtg 1 Entries'!$A$2:$I$187, 2)</f>
        <v>Evie</v>
      </c>
      <c r="E61" s="35" t="str">
        <f>VLOOKUP($B61,'Mtg 1 Entries'!$A$2:$I$187, 3)</f>
        <v>Turner</v>
      </c>
      <c r="F61" s="35" t="str">
        <f>VLOOKUP($B61,'Mtg 1 Entries'!$A$2:$I$187, 4)</f>
        <v>Yate &amp; District AC</v>
      </c>
      <c r="G61" s="23">
        <v>4.3899999999999997</v>
      </c>
      <c r="H61" s="35" t="str">
        <f>VLOOKUP($B61,'Mtg 1 Entries'!$A$2:$I$187, 6)</f>
        <v>U15G</v>
      </c>
    </row>
    <row r="62" spans="2:8" x14ac:dyDescent="0.25">
      <c r="B62" s="26">
        <v>40</v>
      </c>
      <c r="C62" s="35">
        <v>4</v>
      </c>
      <c r="D62" s="35" t="str">
        <f>VLOOKUP($B62,'Mtg 1 Entries'!$A$2:$I$187, 2)</f>
        <v>Tamara</v>
      </c>
      <c r="E62" s="35" t="str">
        <f>VLOOKUP($B62,'Mtg 1 Entries'!$A$2:$I$187, 3)</f>
        <v>Jackson</v>
      </c>
      <c r="F62" s="35" t="str">
        <f>VLOOKUP($B62,'Mtg 1 Entries'!$A$2:$I$187, 4)</f>
        <v>Bristol &amp; West AC</v>
      </c>
      <c r="G62" s="23">
        <v>4.32</v>
      </c>
      <c r="H62" s="35" t="str">
        <f>VLOOKUP($B62,'Mtg 1 Entries'!$A$2:$I$187, 6)</f>
        <v>U15G</v>
      </c>
    </row>
    <row r="63" spans="2:8" x14ac:dyDescent="0.25">
      <c r="B63" s="26">
        <v>488</v>
      </c>
      <c r="C63" s="35">
        <v>5</v>
      </c>
      <c r="D63" s="35" t="str">
        <f>VLOOKUP($B63,'Mtg 1 Entries'!$A$2:$I$187, 2)</f>
        <v>Sophie</v>
      </c>
      <c r="E63" s="35" t="str">
        <f>VLOOKUP($B63,'Mtg 1 Entries'!$A$2:$I$187, 3)</f>
        <v>Lane</v>
      </c>
      <c r="F63" s="35" t="str">
        <f>VLOOKUP($B63,'Mtg 1 Entries'!$A$2:$I$187, 4)</f>
        <v>Yate &amp; District AC</v>
      </c>
      <c r="G63" s="23">
        <v>3.51</v>
      </c>
      <c r="H63" s="35" t="str">
        <f>VLOOKUP($B63,'Mtg 1 Entries'!$A$2:$I$187, 6)</f>
        <v>U15G</v>
      </c>
    </row>
    <row r="64" spans="2:8" x14ac:dyDescent="0.25">
      <c r="B64" s="26">
        <v>18</v>
      </c>
      <c r="C64" s="35">
        <v>1</v>
      </c>
      <c r="D64" s="35" t="str">
        <f>VLOOKUP($B64,'Mtg 1 Entries'!$A$2:$I$187, 2)</f>
        <v>Lucy</v>
      </c>
      <c r="E64" s="35" t="str">
        <f>VLOOKUP($B64,'Mtg 1 Entries'!$A$2:$I$187, 3)</f>
        <v>Durham</v>
      </c>
      <c r="F64" s="35" t="str">
        <f>VLOOKUP($B64,'Mtg 1 Entries'!$A$2:$I$187, 4)</f>
        <v>Yate &amp; District AC</v>
      </c>
      <c r="G64" s="23">
        <v>4.53</v>
      </c>
      <c r="H64" s="35" t="str">
        <f>VLOOKUP($B64,'Mtg 1 Entries'!$A$2:$I$187, 6)</f>
        <v>U20L</v>
      </c>
    </row>
    <row r="66" spans="2:8" x14ac:dyDescent="0.25">
      <c r="B66" s="26">
        <v>26</v>
      </c>
      <c r="C66" s="35">
        <v>1</v>
      </c>
      <c r="D66" s="35" t="str">
        <f>VLOOKUP($B66,'Mtg 1 Entries'!$A$2:$I$187, 2)</f>
        <v>Luke</v>
      </c>
      <c r="E66" s="35" t="str">
        <f>VLOOKUP($B66,'Mtg 1 Entries'!$A$2:$I$187, 3)</f>
        <v>Game</v>
      </c>
      <c r="F66" s="35" t="str">
        <f>VLOOKUP($B66,'Mtg 1 Entries'!$A$2:$I$187, 4)</f>
        <v>Team Bath AC</v>
      </c>
      <c r="G66" s="23">
        <v>4.71</v>
      </c>
      <c r="H66" s="35" t="str">
        <f>VLOOKUP($B66,'Mtg 1 Entries'!$A$2:$I$187, 6)</f>
        <v>U15B</v>
      </c>
    </row>
    <row r="67" spans="2:8" x14ac:dyDescent="0.25">
      <c r="B67" s="26">
        <v>463</v>
      </c>
      <c r="C67" s="35">
        <v>2</v>
      </c>
      <c r="D67" s="35" t="str">
        <f>VLOOKUP($B67,'Mtg 1 Entries'!$A$2:$I$187, 2)</f>
        <v>Ethan</v>
      </c>
      <c r="E67" s="35" t="str">
        <f>VLOOKUP($B67,'Mtg 1 Entries'!$A$2:$I$187, 3)</f>
        <v>Gill</v>
      </c>
      <c r="F67" s="35" t="str">
        <f>VLOOKUP($B67,'Mtg 1 Entries'!$A$2:$I$187, 4)</f>
        <v>Bristol &amp; West AC</v>
      </c>
      <c r="G67" s="23">
        <v>4.67</v>
      </c>
      <c r="H67" s="35" t="str">
        <f>VLOOKUP($B67,'Mtg 1 Entries'!$A$2:$I$187, 6)</f>
        <v>U15B</v>
      </c>
    </row>
    <row r="68" spans="2:8" x14ac:dyDescent="0.25">
      <c r="B68" s="26">
        <v>442</v>
      </c>
      <c r="C68" s="35">
        <v>3</v>
      </c>
      <c r="D68" s="35" t="str">
        <f>VLOOKUP($B68,'Mtg 1 Entries'!$A$2:$I$187, 2)</f>
        <v>Harry</v>
      </c>
      <c r="E68" s="35" t="str">
        <f>VLOOKUP($B68,'Mtg 1 Entries'!$A$2:$I$187, 3)</f>
        <v>Williams</v>
      </c>
      <c r="F68" s="35" t="str">
        <f>VLOOKUP($B68,'Mtg 1 Entries'!$A$2:$I$187, 4)</f>
        <v>Yate &amp; District AC</v>
      </c>
      <c r="G68" s="23">
        <v>4.67</v>
      </c>
      <c r="H68" s="35" t="str">
        <f>VLOOKUP($B68,'Mtg 1 Entries'!$A$2:$I$187, 6)</f>
        <v>U15B</v>
      </c>
    </row>
    <row r="69" spans="2:8" s="40" customFormat="1" x14ac:dyDescent="0.25">
      <c r="B69" s="26">
        <v>39</v>
      </c>
      <c r="C69" s="35">
        <v>4</v>
      </c>
      <c r="D69" s="35" t="str">
        <f>VLOOKUP($B69,'Mtg 1 Entries'!$A$2:$I$187, 2)</f>
        <v>George</v>
      </c>
      <c r="E69" s="35" t="str">
        <f>VLOOKUP($B69,'Mtg 1 Entries'!$A$2:$I$187, 3)</f>
        <v>Isgrove</v>
      </c>
      <c r="F69" s="35" t="str">
        <f>VLOOKUP($B69,'Mtg 1 Entries'!$A$2:$I$187, 4)</f>
        <v>North Somerset AC</v>
      </c>
      <c r="G69" s="23">
        <v>4.55</v>
      </c>
      <c r="H69" s="35" t="str">
        <f>VLOOKUP($B69,'Mtg 1 Entries'!$A$2:$I$187, 6)</f>
        <v>U15B</v>
      </c>
    </row>
    <row r="70" spans="2:8" s="40" customFormat="1" x14ac:dyDescent="0.25">
      <c r="B70" s="26">
        <v>32</v>
      </c>
      <c r="C70" s="35">
        <v>5</v>
      </c>
      <c r="D70" s="35" t="str">
        <f>VLOOKUP($B70,'Mtg 1 Entries'!$A$2:$I$187, 2)</f>
        <v>Ben</v>
      </c>
      <c r="E70" s="35" t="str">
        <f>VLOOKUP($B70,'Mtg 1 Entries'!$A$2:$I$187, 3)</f>
        <v>Hartigan</v>
      </c>
      <c r="F70" s="35" t="str">
        <f>VLOOKUP($B70,'Mtg 1 Entries'!$A$2:$I$187, 4)</f>
        <v>North Somerset AC</v>
      </c>
      <c r="G70" s="23">
        <v>4.26</v>
      </c>
      <c r="H70" s="35" t="str">
        <f>VLOOKUP($B70,'Mtg 1 Entries'!$A$2:$I$187, 6)</f>
        <v>U15B</v>
      </c>
    </row>
    <row r="71" spans="2:8" s="40" customFormat="1" x14ac:dyDescent="0.25">
      <c r="B71" s="26">
        <v>25</v>
      </c>
      <c r="C71" s="35">
        <v>1</v>
      </c>
      <c r="D71" s="35" t="str">
        <f>VLOOKUP($B71,'Mtg 1 Entries'!$A$2:$I$187, 2)</f>
        <v>Benjamin</v>
      </c>
      <c r="E71" s="35" t="str">
        <f>VLOOKUP($B71,'Mtg 1 Entries'!$A$2:$I$187, 3)</f>
        <v>Game</v>
      </c>
      <c r="F71" s="35" t="s">
        <v>201</v>
      </c>
      <c r="G71" s="23">
        <v>5.45</v>
      </c>
      <c r="H71" s="35" t="str">
        <f>VLOOKUP($B71,'Mtg 1 Entries'!$A$2:$I$187, 6)</f>
        <v>U17M</v>
      </c>
    </row>
    <row r="72" spans="2:8" s="40" customFormat="1" x14ac:dyDescent="0.25">
      <c r="B72" s="26">
        <v>43</v>
      </c>
      <c r="C72" s="35">
        <v>1</v>
      </c>
      <c r="D72" s="35" t="str">
        <f>VLOOKUP($B72,'Mtg 1 Entries'!$A$2:$I$187, 2)</f>
        <v>Cameron</v>
      </c>
      <c r="E72" s="35" t="str">
        <f>VLOOKUP($B72,'Mtg 1 Entries'!$A$2:$I$187, 3)</f>
        <v>Lohia</v>
      </c>
      <c r="F72" s="35" t="s">
        <v>44</v>
      </c>
      <c r="G72" s="23">
        <v>6.07</v>
      </c>
      <c r="H72" s="35" t="str">
        <f>VLOOKUP($B72,'Mtg 1 Entries'!$A$2:$I$187, 6)</f>
        <v>U20M</v>
      </c>
    </row>
    <row r="73" spans="2:8" s="40" customFormat="1" x14ac:dyDescent="0.25"/>
    <row r="74" spans="2:8" ht="15.75" thickBot="1" x14ac:dyDescent="0.3">
      <c r="B74" s="28" t="s">
        <v>12</v>
      </c>
      <c r="C74" s="36" t="s">
        <v>290</v>
      </c>
      <c r="D74" s="28" t="s">
        <v>8</v>
      </c>
      <c r="E74" s="36" t="s">
        <v>292</v>
      </c>
      <c r="F74" s="28" t="s">
        <v>287</v>
      </c>
      <c r="G74" s="36" t="s">
        <v>29</v>
      </c>
      <c r="H74" s="28" t="s">
        <v>199</v>
      </c>
    </row>
    <row r="75" spans="2:8" s="40" customFormat="1" x14ac:dyDescent="0.25"/>
    <row r="76" spans="2:8" s="40" customFormat="1" x14ac:dyDescent="0.25">
      <c r="B76" s="27" t="s">
        <v>0</v>
      </c>
      <c r="C76" s="27" t="s">
        <v>11</v>
      </c>
      <c r="D76" s="27" t="s">
        <v>10</v>
      </c>
      <c r="E76" s="27"/>
      <c r="F76" s="27" t="s">
        <v>3</v>
      </c>
      <c r="G76" s="27" t="s">
        <v>185</v>
      </c>
    </row>
    <row r="77" spans="2:8" x14ac:dyDescent="0.25">
      <c r="B77" s="26">
        <v>24</v>
      </c>
      <c r="C77" s="35">
        <v>1</v>
      </c>
      <c r="D77" s="35" t="str">
        <f>VLOOKUP($B77,'Mtg 1 Entries'!$A$2:$I$187, 2)</f>
        <v>Ciara</v>
      </c>
      <c r="E77" s="35" t="str">
        <f>VLOOKUP($B77,'Mtg 1 Entries'!$A$2:$I$187, 3)</f>
        <v>Galvin</v>
      </c>
      <c r="F77" s="35" t="str">
        <f>VLOOKUP($B77,'Mtg 1 Entries'!$A$2:$I$187, 4)</f>
        <v>Team Bath AC</v>
      </c>
      <c r="G77" s="23">
        <v>1.35</v>
      </c>
      <c r="H77" s="35" t="str">
        <f>VLOOKUP($B77,'Mtg 1 Entries'!$A$2:$I$187, 6)</f>
        <v>U13G</v>
      </c>
    </row>
    <row r="78" spans="2:8" s="40" customFormat="1" x14ac:dyDescent="0.25">
      <c r="B78" s="26">
        <v>50</v>
      </c>
      <c r="C78" s="35">
        <v>2</v>
      </c>
      <c r="D78" s="35" t="str">
        <f>VLOOKUP($B78,'Mtg 1 Entries'!$A$2:$I$187, 2)</f>
        <v>Amy</v>
      </c>
      <c r="E78" s="35" t="str">
        <f>VLOOKUP($B78,'Mtg 1 Entries'!$A$2:$I$187, 3)</f>
        <v>Nolan</v>
      </c>
      <c r="F78" s="35" t="str">
        <f>VLOOKUP($B78,'Mtg 1 Entries'!$A$2:$I$187, 4)</f>
        <v>Yate &amp; District AC</v>
      </c>
      <c r="G78" s="23">
        <v>1.1499999999999999</v>
      </c>
      <c r="H78" s="35" t="str">
        <f>VLOOKUP($B78,'Mtg 1 Entries'!$A$2:$I$187, 6)</f>
        <v>U13G</v>
      </c>
    </row>
    <row r="80" spans="2:8" x14ac:dyDescent="0.25">
      <c r="B80" s="26">
        <v>22</v>
      </c>
      <c r="C80" s="35">
        <v>1</v>
      </c>
      <c r="D80" s="35" t="str">
        <f>VLOOKUP($B80,'Mtg 1 Entries'!$A$2:$I$187, 2)</f>
        <v>Jacob</v>
      </c>
      <c r="E80" s="35" t="str">
        <f>VLOOKUP($B80,'Mtg 1 Entries'!$A$2:$I$187, 3)</f>
        <v>Forsbrook</v>
      </c>
      <c r="F80" s="35" t="str">
        <f>VLOOKUP($B80,'Mtg 1 Entries'!$A$2:$I$187, 4)</f>
        <v>North Somerset AC</v>
      </c>
      <c r="G80" s="23">
        <v>1.3</v>
      </c>
      <c r="H80" s="35" t="str">
        <f>VLOOKUP($B80,'Mtg 1 Entries'!$A$2:$I$187, 6)</f>
        <v>U13B</v>
      </c>
    </row>
    <row r="81" spans="2:8" x14ac:dyDescent="0.25">
      <c r="B81" s="26">
        <v>35</v>
      </c>
      <c r="C81" s="35">
        <v>2</v>
      </c>
      <c r="D81" s="35" t="str">
        <f>VLOOKUP($B81,'Mtg 1 Entries'!$A$2:$I$187, 2)</f>
        <v>Conor</v>
      </c>
      <c r="E81" s="35" t="str">
        <f>VLOOKUP($B81,'Mtg 1 Entries'!$A$2:$I$187, 3)</f>
        <v>Hewitt</v>
      </c>
      <c r="F81" s="35" t="s">
        <v>31</v>
      </c>
      <c r="G81" s="23">
        <v>1.3</v>
      </c>
      <c r="H81" s="35" t="str">
        <f>VLOOKUP($B81,'Mtg 1 Entries'!$A$2:$I$187, 6)</f>
        <v>U13B</v>
      </c>
    </row>
    <row r="82" spans="2:8" x14ac:dyDescent="0.25">
      <c r="B82" s="26">
        <v>65</v>
      </c>
      <c r="C82" s="35">
        <v>3</v>
      </c>
      <c r="D82" s="35" t="str">
        <f>VLOOKUP($B82,'Mtg 1 Entries'!$A$2:$I$187, 2)</f>
        <v>Leon</v>
      </c>
      <c r="E82" s="35" t="str">
        <f>VLOOKUP($B82,'Mtg 1 Entries'!$A$2:$I$187, 3)</f>
        <v>Walsh</v>
      </c>
      <c r="F82" s="35" t="str">
        <f>VLOOKUP($B82,'Mtg 1 Entries'!$A$2:$I$187, 4)</f>
        <v>Yate &amp; District AC</v>
      </c>
      <c r="G82" s="23">
        <v>1.2</v>
      </c>
      <c r="H82" s="35" t="str">
        <f>VLOOKUP($B82,'Mtg 1 Entries'!$A$2:$I$187, 6)</f>
        <v>U13B</v>
      </c>
    </row>
    <row r="83" spans="2:8" x14ac:dyDescent="0.25">
      <c r="B83" s="26">
        <v>38</v>
      </c>
      <c r="C83" s="35">
        <v>4</v>
      </c>
      <c r="D83" s="35" t="str">
        <f>VLOOKUP($B83,'Mtg 1 Entries'!$A$2:$I$187, 2)</f>
        <v>George</v>
      </c>
      <c r="E83" s="35" t="str">
        <f>VLOOKUP($B83,'Mtg 1 Entries'!$A$2:$I$187, 3)</f>
        <v>Horswell</v>
      </c>
      <c r="F83" s="35" t="str">
        <f>VLOOKUP($B83,'Mtg 1 Entries'!$A$2:$I$187, 4)</f>
        <v>Yate &amp; District AC</v>
      </c>
      <c r="G83" s="23">
        <v>1.1499999999999999</v>
      </c>
      <c r="H83" s="35" t="str">
        <f>VLOOKUP($B83,'Mtg 1 Entries'!$A$2:$I$187, 6)</f>
        <v>U13B</v>
      </c>
    </row>
    <row r="85" spans="2:8" ht="15.75" thickBot="1" x14ac:dyDescent="0.3">
      <c r="B85" s="28" t="s">
        <v>12</v>
      </c>
      <c r="C85" s="36" t="s">
        <v>290</v>
      </c>
      <c r="D85" s="28" t="s">
        <v>8</v>
      </c>
      <c r="E85" s="36" t="s">
        <v>293</v>
      </c>
      <c r="F85" s="28" t="s">
        <v>287</v>
      </c>
      <c r="G85" s="36" t="s">
        <v>29</v>
      </c>
      <c r="H85" s="28" t="s">
        <v>199</v>
      </c>
    </row>
    <row r="86" spans="2:8" x14ac:dyDescent="0.25">
      <c r="B86" s="40"/>
      <c r="C86" s="40"/>
      <c r="D86" s="40"/>
      <c r="E86" s="40"/>
      <c r="F86" s="40"/>
      <c r="G86" s="40"/>
      <c r="H86" s="40"/>
    </row>
    <row r="87" spans="2:8" s="40" customFormat="1" x14ac:dyDescent="0.25"/>
    <row r="88" spans="2:8" s="40" customFormat="1" x14ac:dyDescent="0.25">
      <c r="B88" s="27" t="s">
        <v>0</v>
      </c>
      <c r="C88" s="27" t="s">
        <v>11</v>
      </c>
      <c r="D88" s="27" t="s">
        <v>10</v>
      </c>
      <c r="E88" s="27"/>
      <c r="F88" s="27" t="s">
        <v>3</v>
      </c>
      <c r="G88" s="27" t="s">
        <v>185</v>
      </c>
    </row>
    <row r="89" spans="2:8" s="40" customFormat="1" x14ac:dyDescent="0.25">
      <c r="B89" s="26">
        <v>70</v>
      </c>
      <c r="C89" s="35">
        <v>1</v>
      </c>
      <c r="D89" s="35" t="str">
        <f>VLOOKUP($B89,'Mtg 1 Entries'!$A$2:$I$187, 2)</f>
        <v>Alice</v>
      </c>
      <c r="E89" s="35" t="str">
        <f>VLOOKUP($B89,'Mtg 1 Entries'!$A$2:$I$187, 3)</f>
        <v>Wilson</v>
      </c>
      <c r="F89" s="35" t="str">
        <f>VLOOKUP($B89,'Mtg 1 Entries'!$A$2:$I$187, 4)</f>
        <v>Team Bath AC</v>
      </c>
      <c r="G89" s="23">
        <v>1.45</v>
      </c>
      <c r="H89" s="35" t="str">
        <f>VLOOKUP($B89,'Mtg 1 Entries'!$A$2:$I$187, 6)</f>
        <v>U15G</v>
      </c>
    </row>
    <row r="90" spans="2:8" s="40" customFormat="1" x14ac:dyDescent="0.25">
      <c r="B90" s="26">
        <v>45</v>
      </c>
      <c r="C90" s="35">
        <v>2</v>
      </c>
      <c r="D90" s="35" t="str">
        <f>VLOOKUP($B90,'Mtg 1 Entries'!$A$2:$I$187, 2)</f>
        <v>Alice</v>
      </c>
      <c r="E90" s="35" t="str">
        <f>VLOOKUP($B90,'Mtg 1 Entries'!$A$2:$I$187, 3)</f>
        <v>Matthews</v>
      </c>
      <c r="F90" s="35" t="str">
        <f>VLOOKUP($B90,'Mtg 1 Entries'!$A$2:$I$187, 4)</f>
        <v>Bristol &amp; West AC</v>
      </c>
      <c r="G90" s="23">
        <v>1.35</v>
      </c>
      <c r="H90" s="35" t="str">
        <f>VLOOKUP($B90,'Mtg 1 Entries'!$A$2:$I$187, 6)</f>
        <v>U15G</v>
      </c>
    </row>
    <row r="91" spans="2:8" s="40" customFormat="1" x14ac:dyDescent="0.25">
      <c r="B91" s="26">
        <v>488</v>
      </c>
      <c r="C91" s="35">
        <v>3</v>
      </c>
      <c r="D91" s="35" t="str">
        <f>VLOOKUP($B91,'Mtg 1 Entries'!$A$2:$I$187, 2)</f>
        <v>Sophie</v>
      </c>
      <c r="E91" s="35" t="str">
        <f>VLOOKUP($B91,'Mtg 1 Entries'!$A$2:$I$187, 3)</f>
        <v>Lane</v>
      </c>
      <c r="F91" s="35" t="str">
        <f>VLOOKUP($B91,'Mtg 1 Entries'!$A$2:$I$187, 4)</f>
        <v>Yate &amp; District AC</v>
      </c>
      <c r="G91" s="23">
        <v>1.1499999999999999</v>
      </c>
      <c r="H91" s="35" t="str">
        <f>VLOOKUP($B91,'Mtg 1 Entries'!$A$2:$I$187, 6)</f>
        <v>U15G</v>
      </c>
    </row>
    <row r="92" spans="2:8" s="40" customFormat="1" x14ac:dyDescent="0.25">
      <c r="B92" s="26">
        <v>417</v>
      </c>
      <c r="C92" s="35">
        <v>4</v>
      </c>
      <c r="D92" s="35" t="str">
        <f>VLOOKUP($B92,'Mtg 1 Entries'!$A$2:$I$187, 2)</f>
        <v>Sophi</v>
      </c>
      <c r="E92" s="35" t="str">
        <f>VLOOKUP($B92,'Mtg 1 Entries'!$A$2:$I$187, 3)</f>
        <v>Hayes-Hoyle</v>
      </c>
      <c r="F92" s="35" t="str">
        <f>VLOOKUP($B92,'Mtg 1 Entries'!$A$2:$I$187, 4)</f>
        <v>Bristol &amp; West AC</v>
      </c>
      <c r="G92" s="23">
        <v>1.1499999999999999</v>
      </c>
      <c r="H92" s="35" t="str">
        <f>VLOOKUP($B92,'Mtg 1 Entries'!$A$2:$I$187, 6)</f>
        <v>U15G</v>
      </c>
    </row>
    <row r="93" spans="2:8" s="40" customFormat="1" x14ac:dyDescent="0.25">
      <c r="B93" s="26">
        <v>4</v>
      </c>
      <c r="C93" s="35">
        <v>1</v>
      </c>
      <c r="D93" s="35" t="str">
        <f>VLOOKUP($B93,'Mtg 1 Entries'!$A$2:$I$187, 2)</f>
        <v>Fiona</v>
      </c>
      <c r="E93" s="35" t="str">
        <f>VLOOKUP($B93,'Mtg 1 Entries'!$A$2:$I$187, 3)</f>
        <v>Barkley</v>
      </c>
      <c r="F93" s="35" t="str">
        <f>VLOOKUP($B93,'Mtg 1 Entries'!$A$2:$I$187, 4)</f>
        <v>Yate &amp; District AC</v>
      </c>
      <c r="G93" s="23">
        <v>1.6</v>
      </c>
      <c r="H93" s="35" t="str">
        <f>VLOOKUP($B93,'Mtg 1 Entries'!$A$2:$I$187, 6)</f>
        <v>U17L</v>
      </c>
    </row>
    <row r="94" spans="2:8" s="40" customFormat="1" x14ac:dyDescent="0.25">
      <c r="B94" s="26">
        <v>401</v>
      </c>
      <c r="C94" s="35">
        <v>2</v>
      </c>
      <c r="D94" s="35" t="str">
        <f>VLOOKUP($B94,'Mtg 1 Entries'!$A$2:$I$187, 2)</f>
        <v>Emily</v>
      </c>
      <c r="E94" s="35" t="str">
        <f>VLOOKUP($B94,'Mtg 1 Entries'!$A$2:$I$187, 3)</f>
        <v>Bardzil</v>
      </c>
      <c r="F94" s="35" t="str">
        <f>VLOOKUP($B94,'Mtg 1 Entries'!$A$2:$I$187, 4)</f>
        <v>Unattached</v>
      </c>
      <c r="G94" s="23">
        <v>1.35</v>
      </c>
      <c r="H94" s="35" t="str">
        <f>VLOOKUP($B94,'Mtg 1 Entries'!$A$2:$I$187, 6)</f>
        <v>U17L</v>
      </c>
    </row>
    <row r="95" spans="2:8" x14ac:dyDescent="0.25">
      <c r="B95" s="26">
        <v>418</v>
      </c>
      <c r="C95" s="35">
        <v>1</v>
      </c>
      <c r="D95" s="35" t="str">
        <f>VLOOKUP($B95,'Mtg 1 Entries'!$A$2:$I$187, 2)</f>
        <v>Piper</v>
      </c>
      <c r="E95" s="35" t="str">
        <f>VLOOKUP($B95,'Mtg 1 Entries'!$A$2:$I$187, 3)</f>
        <v>Holmes</v>
      </c>
      <c r="F95" s="35" t="str">
        <f>VLOOKUP($B95,'Mtg 1 Entries'!$A$2:$I$187, 4)</f>
        <v>Cheltenham and County Harriers</v>
      </c>
      <c r="G95" s="23">
        <v>1.5</v>
      </c>
      <c r="H95" s="35" t="str">
        <f>VLOOKUP($B95,'Mtg 1 Entries'!$A$2:$I$187, 6)</f>
        <v>U20L</v>
      </c>
    </row>
    <row r="97" spans="2:8" x14ac:dyDescent="0.25">
      <c r="B97" s="26"/>
      <c r="C97" s="35"/>
      <c r="D97" s="35"/>
      <c r="E97" s="35"/>
      <c r="F97" s="35"/>
      <c r="G97" s="23"/>
      <c r="H97" s="35"/>
    </row>
    <row r="98" spans="2:8" x14ac:dyDescent="0.25">
      <c r="B98" s="26">
        <v>3</v>
      </c>
      <c r="C98" s="35">
        <v>1</v>
      </c>
      <c r="D98" s="35" t="str">
        <f>VLOOKUP($B98,'Mtg 1 Entries'!$A$2:$I$187, 2)</f>
        <v>Luke</v>
      </c>
      <c r="E98" s="35" t="str">
        <f>VLOOKUP($B98,'Mtg 1 Entries'!$A$2:$I$187, 3)</f>
        <v>Ball</v>
      </c>
      <c r="F98" s="35" t="str">
        <f>VLOOKUP($B98,'Mtg 1 Entries'!$A$2:$I$187, 4)</f>
        <v>Yate &amp; District AC</v>
      </c>
      <c r="G98" s="23">
        <v>1.65</v>
      </c>
      <c r="H98" s="35" t="str">
        <f>VLOOKUP($B98,'Mtg 1 Entries'!$A$2:$I$187, 6)</f>
        <v>U15B</v>
      </c>
    </row>
    <row r="99" spans="2:8" x14ac:dyDescent="0.25">
      <c r="B99" s="26">
        <v>39</v>
      </c>
      <c r="C99" s="35">
        <v>2</v>
      </c>
      <c r="D99" s="35" t="str">
        <f>VLOOKUP($B99,'Mtg 1 Entries'!$A$2:$I$187, 2)</f>
        <v>George</v>
      </c>
      <c r="E99" s="35" t="str">
        <f>VLOOKUP($B99,'Mtg 1 Entries'!$A$2:$I$187, 3)</f>
        <v>Isgrove</v>
      </c>
      <c r="F99" s="35" t="str">
        <f>VLOOKUP($B99,'Mtg 1 Entries'!$A$2:$I$187, 4)</f>
        <v>North Somerset AC</v>
      </c>
      <c r="G99" s="23">
        <v>1.45</v>
      </c>
      <c r="H99" s="35" t="str">
        <f>VLOOKUP($B99,'Mtg 1 Entries'!$A$2:$I$187, 6)</f>
        <v>U15B</v>
      </c>
    </row>
    <row r="100" spans="2:8" x14ac:dyDescent="0.25">
      <c r="B100" s="26">
        <v>32</v>
      </c>
      <c r="C100" s="35">
        <v>3</v>
      </c>
      <c r="D100" s="35" t="str">
        <f>VLOOKUP($B100,'Mtg 1 Entries'!$A$2:$I$187, 2)</f>
        <v>Ben</v>
      </c>
      <c r="E100" s="35" t="str">
        <f>VLOOKUP($B100,'Mtg 1 Entries'!$A$2:$I$187, 3)</f>
        <v>Hartigan</v>
      </c>
      <c r="F100" s="35" t="str">
        <f>VLOOKUP($B100,'Mtg 1 Entries'!$A$2:$I$187, 4)</f>
        <v>North Somerset AC</v>
      </c>
      <c r="G100" s="23">
        <v>1.4</v>
      </c>
      <c r="H100" s="35" t="str">
        <f>VLOOKUP($B100,'Mtg 1 Entries'!$A$2:$I$187, 6)</f>
        <v>U15B</v>
      </c>
    </row>
    <row r="101" spans="2:8" x14ac:dyDescent="0.25">
      <c r="B101" s="26">
        <v>487</v>
      </c>
      <c r="C101" s="35">
        <v>1</v>
      </c>
      <c r="D101" s="35" t="str">
        <f>VLOOKUP($B101,'Mtg 1 Entries'!$A$2:$I$187, 2)</f>
        <v>Kiran</v>
      </c>
      <c r="E101" s="35" t="str">
        <f>VLOOKUP($B101,'Mtg 1 Entries'!$A$2:$I$187, 3)</f>
        <v>Carter</v>
      </c>
      <c r="F101" s="35" t="str">
        <f>VLOOKUP($B101,'Mtg 1 Entries'!$A$2:$I$187, 4)</f>
        <v>Team Bath</v>
      </c>
      <c r="G101" s="23">
        <v>1.85</v>
      </c>
      <c r="H101" s="35" t="str">
        <f>VLOOKUP($B101,'Mtg 1 Entries'!$A$2:$I$187, 6)</f>
        <v>U17B</v>
      </c>
    </row>
    <row r="102" spans="2:8" x14ac:dyDescent="0.25">
      <c r="B102" s="26">
        <v>13</v>
      </c>
      <c r="C102" s="35">
        <v>1</v>
      </c>
      <c r="D102" s="35" t="str">
        <f>VLOOKUP($B102,'Mtg 1 Entries'!$A$2:$I$187, 2)</f>
        <v>Adam</v>
      </c>
      <c r="E102" s="35" t="str">
        <f>VLOOKUP($B102,'Mtg 1 Entries'!$A$2:$I$187, 3)</f>
        <v>Brooks</v>
      </c>
      <c r="F102" s="35" t="str">
        <f>VLOOKUP($B102,'Mtg 1 Entries'!$A$2:$I$187, 4)</f>
        <v>Yate &amp; District AC</v>
      </c>
      <c r="G102" s="23">
        <v>2.0499999999999998</v>
      </c>
      <c r="H102" s="35" t="str">
        <f>VLOOKUP($B102,'Mtg 1 Entries'!$A$2:$I$187, 6)</f>
        <v>SM</v>
      </c>
    </row>
    <row r="104" spans="2:8" ht="15.75" thickBot="1" x14ac:dyDescent="0.3">
      <c r="B104" s="28" t="s">
        <v>12</v>
      </c>
      <c r="C104" s="36" t="s">
        <v>291</v>
      </c>
      <c r="D104" s="28" t="s">
        <v>8</v>
      </c>
      <c r="E104" s="36" t="s">
        <v>294</v>
      </c>
      <c r="F104" s="28" t="s">
        <v>287</v>
      </c>
      <c r="G104" s="36" t="s">
        <v>29</v>
      </c>
      <c r="H104" s="28" t="s">
        <v>199</v>
      </c>
    </row>
    <row r="105" spans="2:8" x14ac:dyDescent="0.25">
      <c r="B105" s="40"/>
      <c r="C105" s="40"/>
      <c r="D105" s="40"/>
      <c r="E105" s="40"/>
      <c r="F105" s="40"/>
      <c r="G105" s="40"/>
      <c r="H105" s="40"/>
    </row>
    <row r="106" spans="2:8" x14ac:dyDescent="0.25">
      <c r="B106" s="27" t="s">
        <v>0</v>
      </c>
      <c r="C106" s="27" t="s">
        <v>11</v>
      </c>
      <c r="D106" s="27" t="s">
        <v>10</v>
      </c>
      <c r="E106" s="27"/>
      <c r="F106" s="27" t="s">
        <v>3</v>
      </c>
      <c r="G106" s="27" t="s">
        <v>185</v>
      </c>
      <c r="H106" s="40"/>
    </row>
    <row r="107" spans="2:8" x14ac:dyDescent="0.25">
      <c r="B107" s="26">
        <v>424</v>
      </c>
      <c r="C107" s="35">
        <v>1</v>
      </c>
      <c r="D107" s="35" t="str">
        <f>VLOOKUP($B107,'Mtg 1 Entries'!$A$2:$I$187, 2)</f>
        <v>Eloise</v>
      </c>
      <c r="E107" s="35" t="str">
        <f>VLOOKUP($B107,'Mtg 1 Entries'!$A$2:$I$187, 3)</f>
        <v>MacDonald</v>
      </c>
      <c r="F107" s="35" t="str">
        <f>VLOOKUP($B107,'Mtg 1 Entries'!$A$2:$I$187, 4)</f>
        <v>Andover AC</v>
      </c>
      <c r="G107" s="23">
        <v>8.7899999999999991</v>
      </c>
      <c r="H107" s="35" t="str">
        <f>VLOOKUP($B107,'Mtg 1 Entries'!$A$2:$I$187, 6)</f>
        <v>U13G</v>
      </c>
    </row>
    <row r="108" spans="2:8" x14ac:dyDescent="0.25">
      <c r="B108" s="26">
        <v>24</v>
      </c>
      <c r="C108" s="35">
        <v>2</v>
      </c>
      <c r="D108" s="35" t="str">
        <f>VLOOKUP($B108,'Mtg 1 Entries'!$A$2:$I$187, 2)</f>
        <v>Ciara</v>
      </c>
      <c r="E108" s="35" t="str">
        <f>VLOOKUP($B108,'Mtg 1 Entries'!$A$2:$I$187, 3)</f>
        <v>Galvin</v>
      </c>
      <c r="F108" s="35" t="str">
        <f>VLOOKUP($B108,'Mtg 1 Entries'!$A$2:$I$187, 4)</f>
        <v>Team Bath AC</v>
      </c>
      <c r="G108" s="23">
        <v>5.14</v>
      </c>
      <c r="H108" s="35" t="str">
        <f>VLOOKUP($B108,'Mtg 1 Entries'!$A$2:$I$187, 6)</f>
        <v>U13G</v>
      </c>
    </row>
    <row r="109" spans="2:8" x14ac:dyDescent="0.25">
      <c r="B109" s="26">
        <v>400</v>
      </c>
      <c r="C109" s="35">
        <v>1</v>
      </c>
      <c r="D109" s="35" t="s">
        <v>527</v>
      </c>
      <c r="E109" s="35" t="s">
        <v>528</v>
      </c>
      <c r="F109" s="35" t="str">
        <f>VLOOKUP($B109,'Mtg 1 Entries'!$A$2:$I$187, 4)</f>
        <v>Bristol &amp; West AC</v>
      </c>
      <c r="G109" s="23">
        <v>7.76</v>
      </c>
      <c r="H109" s="35" t="str">
        <f>VLOOKUP($B109,'Mtg 1 Entries'!$A$2:$I$187, 6)</f>
        <v>U15G</v>
      </c>
    </row>
    <row r="110" spans="2:8" x14ac:dyDescent="0.25">
      <c r="B110" s="26">
        <v>51</v>
      </c>
      <c r="C110" s="35">
        <v>1</v>
      </c>
      <c r="D110" s="35" t="str">
        <f>VLOOKUP($B110,'Mtg 1 Entries'!$A$2:$I$187, 2)</f>
        <v>Libby</v>
      </c>
      <c r="E110" s="35" t="str">
        <f>VLOOKUP($B110,'Mtg 1 Entries'!$A$2:$I$187, 3)</f>
        <v>Parker</v>
      </c>
      <c r="F110" s="35" t="str">
        <f>VLOOKUP($B110,'Mtg 1 Entries'!$A$2:$I$187, 4)</f>
        <v>Bristol &amp; West AC</v>
      </c>
      <c r="G110" s="23">
        <v>9.41</v>
      </c>
      <c r="H110" s="35" t="str">
        <f>VLOOKUP($B110,'Mtg 1 Entries'!$A$2:$I$187, 6)</f>
        <v>U17L</v>
      </c>
    </row>
    <row r="111" spans="2:8" x14ac:dyDescent="0.25">
      <c r="B111" s="26">
        <v>11</v>
      </c>
      <c r="C111" s="35">
        <v>2</v>
      </c>
      <c r="D111" s="35" t="str">
        <f>VLOOKUP($B111,'Mtg 1 Entries'!$A$2:$I$187, 2)</f>
        <v>Moni</v>
      </c>
      <c r="E111" s="35" t="str">
        <f>VLOOKUP($B111,'Mtg 1 Entries'!$A$2:$I$187, 3)</f>
        <v>Brady</v>
      </c>
      <c r="F111" s="35" t="str">
        <f>VLOOKUP($B111,'Mtg 1 Entries'!$A$2:$I$187, 4)</f>
        <v>Bristol &amp; West AC</v>
      </c>
      <c r="G111" s="23">
        <v>9.1999999999999993</v>
      </c>
      <c r="H111" s="35" t="str">
        <f>VLOOKUP($B111,'Mtg 1 Entries'!$A$2:$I$187, 6)</f>
        <v>U17L</v>
      </c>
    </row>
    <row r="112" spans="2:8" x14ac:dyDescent="0.25">
      <c r="B112" s="26">
        <v>63</v>
      </c>
      <c r="C112" s="35">
        <v>1</v>
      </c>
      <c r="D112" s="35" t="str">
        <f>VLOOKUP($B112,'Mtg 1 Entries'!$A$2:$I$187, 2)</f>
        <v>Maria</v>
      </c>
      <c r="E112" s="35" t="str">
        <f>VLOOKUP($B112,'Mtg 1 Entries'!$A$2:$I$187, 3)</f>
        <v>Townsend</v>
      </c>
      <c r="F112" s="35" t="str">
        <f>VLOOKUP($B112,'Mtg 1 Entries'!$A$2:$I$187, 4)</f>
        <v>Bristol &amp; West AC</v>
      </c>
      <c r="G112" s="23">
        <v>8.68</v>
      </c>
      <c r="H112" s="35" t="str">
        <f>VLOOKUP($B112,'Mtg 1 Entries'!$A$2:$I$187, 6)</f>
        <v>W35</v>
      </c>
    </row>
    <row r="114" spans="2:8" x14ac:dyDescent="0.25">
      <c r="B114" s="26">
        <v>459</v>
      </c>
      <c r="C114" s="35">
        <v>1</v>
      </c>
      <c r="D114" s="35" t="str">
        <f>VLOOKUP($B114,'Mtg 1 Entries'!$A$2:$I$187, 2)</f>
        <v>Adam</v>
      </c>
      <c r="E114" s="35" t="str">
        <f>VLOOKUP($B114,'Mtg 1 Entries'!$A$2:$I$187, 3)</f>
        <v>Merrett</v>
      </c>
      <c r="F114" s="35" t="str">
        <f>VLOOKUP($B114,'Mtg 1 Entries'!$A$2:$I$187, 4)</f>
        <v>Yate &amp; District AC</v>
      </c>
      <c r="G114" s="23">
        <v>7.17</v>
      </c>
      <c r="H114" s="35" t="str">
        <f>VLOOKUP($B114,'Mtg 1 Entries'!$A$2:$I$187, 6)</f>
        <v>U13B</v>
      </c>
    </row>
    <row r="115" spans="2:8" x14ac:dyDescent="0.25">
      <c r="B115" s="26">
        <v>27</v>
      </c>
      <c r="C115" s="35">
        <v>2</v>
      </c>
      <c r="D115" s="35" t="str">
        <f>VLOOKUP($B115,'Mtg 1 Entries'!$A$2:$I$187, 2)</f>
        <v>Owen</v>
      </c>
      <c r="E115" s="35" t="str">
        <f>VLOOKUP($B115,'Mtg 1 Entries'!$A$2:$I$187, 3)</f>
        <v>Garrett</v>
      </c>
      <c r="F115" s="35" t="str">
        <f>VLOOKUP($B115,'Mtg 1 Entries'!$A$2:$I$187, 4)</f>
        <v>Bristol &amp; West AC</v>
      </c>
      <c r="G115" s="23">
        <v>5.88</v>
      </c>
      <c r="H115" s="35" t="str">
        <f>VLOOKUP($B115,'Mtg 1 Entries'!$A$2:$I$187, 6)</f>
        <v>U13B</v>
      </c>
    </row>
    <row r="116" spans="2:8" x14ac:dyDescent="0.25">
      <c r="B116" s="26">
        <v>440</v>
      </c>
      <c r="C116" s="35">
        <v>3</v>
      </c>
      <c r="D116" s="35" t="str">
        <f>VLOOKUP($B116,'Mtg 1 Entries'!$A$2:$I$187, 2)</f>
        <v>Henry</v>
      </c>
      <c r="E116" s="35" t="str">
        <f>VLOOKUP($B116,'Mtg 1 Entries'!$A$2:$I$187, 3)</f>
        <v>Watson</v>
      </c>
      <c r="F116" s="35" t="str">
        <f>VLOOKUP($B116,'Mtg 1 Entries'!$A$2:$I$187, 4)</f>
        <v>Westbury Harriers /Yate AC</v>
      </c>
      <c r="G116" s="23">
        <v>5.54</v>
      </c>
      <c r="H116" s="35" t="str">
        <f>VLOOKUP($B116,'Mtg 1 Entries'!$A$2:$I$187, 6)</f>
        <v>U13B</v>
      </c>
    </row>
    <row r="117" spans="2:8" x14ac:dyDescent="0.25">
      <c r="B117" s="26">
        <v>41</v>
      </c>
      <c r="C117" s="35">
        <v>4</v>
      </c>
      <c r="D117" s="35" t="str">
        <f>VLOOKUP($B117,'Mtg 1 Entries'!$A$2:$I$187, 2)</f>
        <v>Maxwell</v>
      </c>
      <c r="E117" s="35" t="str">
        <f>VLOOKUP($B117,'Mtg 1 Entries'!$A$2:$I$187, 3)</f>
        <v>Jackson</v>
      </c>
      <c r="F117" s="35" t="str">
        <f>VLOOKUP($B117,'Mtg 1 Entries'!$A$2:$I$187, 4)</f>
        <v>Bristol &amp; West AC</v>
      </c>
      <c r="G117" s="23">
        <v>5.46</v>
      </c>
      <c r="H117" s="35" t="str">
        <f>VLOOKUP($B117,'Mtg 1 Entries'!$A$2:$I$187, 6)</f>
        <v>U13B</v>
      </c>
    </row>
    <row r="118" spans="2:8" x14ac:dyDescent="0.25">
      <c r="B118" s="26">
        <v>457</v>
      </c>
      <c r="C118" s="35">
        <v>5</v>
      </c>
      <c r="D118" s="35" t="str">
        <f>VLOOKUP($B118,'Mtg 1 Entries'!$A$2:$I$187, 2)</f>
        <v>Markus</v>
      </c>
      <c r="E118" s="35" t="str">
        <f>VLOOKUP($B118,'Mtg 1 Entries'!$A$2:$I$187, 3)</f>
        <v>Pasala</v>
      </c>
      <c r="F118" s="35" t="str">
        <f>VLOOKUP($B118,'Mtg 1 Entries'!$A$2:$I$187, 4)</f>
        <v>Bristol &amp; West AC</v>
      </c>
      <c r="G118" s="23">
        <v>4.5199999999999996</v>
      </c>
      <c r="H118" s="35" t="str">
        <f>VLOOKUP($B118,'Mtg 1 Entries'!$A$2:$I$187, 6)</f>
        <v>U13B</v>
      </c>
    </row>
    <row r="119" spans="2:8" x14ac:dyDescent="0.25">
      <c r="B119" s="26">
        <v>12</v>
      </c>
      <c r="C119" s="35">
        <v>1</v>
      </c>
      <c r="D119" s="35" t="str">
        <f>VLOOKUP($B119,'Mtg 1 Entries'!$A$2:$I$187, 2)</f>
        <v>Ryan</v>
      </c>
      <c r="E119" s="35" t="str">
        <f>VLOOKUP($B119,'Mtg 1 Entries'!$A$2:$I$187, 3)</f>
        <v>Brady</v>
      </c>
      <c r="F119" s="35" t="str">
        <f>VLOOKUP($B119,'Mtg 1 Entries'!$A$2:$I$187, 4)</f>
        <v>Bristol &amp; West AC</v>
      </c>
      <c r="G119" s="23">
        <v>9.02</v>
      </c>
      <c r="H119" s="35" t="str">
        <f>VLOOKUP($B119,'Mtg 1 Entries'!$A$2:$I$187, 6)</f>
        <v>U15B</v>
      </c>
    </row>
    <row r="120" spans="2:8" x14ac:dyDescent="0.25">
      <c r="B120" s="26">
        <v>475</v>
      </c>
      <c r="C120" s="35">
        <v>2</v>
      </c>
      <c r="D120" s="35" t="str">
        <f>VLOOKUP($B120,'Mtg 1 Entries'!$A$2:$I$187, 2)</f>
        <v>Mathew</v>
      </c>
      <c r="E120" s="35" t="str">
        <f>VLOOKUP($B120,'Mtg 1 Entries'!$A$2:$I$187, 3)</f>
        <v>Page</v>
      </c>
      <c r="F120" s="35" t="str">
        <f>VLOOKUP($B120,'Mtg 1 Entries'!$A$2:$I$187, 4)</f>
        <v>Yate &amp; District AC</v>
      </c>
      <c r="G120" s="23">
        <v>7.39</v>
      </c>
      <c r="H120" s="35" t="str">
        <f>VLOOKUP($B120,'Mtg 1 Entries'!$A$2:$I$187, 6)</f>
        <v>U15B</v>
      </c>
    </row>
    <row r="121" spans="2:8" x14ac:dyDescent="0.25">
      <c r="B121" s="26">
        <v>460</v>
      </c>
      <c r="C121" s="35">
        <v>1</v>
      </c>
      <c r="D121" s="35" t="str">
        <f>VLOOKUP($B121,'Mtg 1 Entries'!$A$2:$I$187, 2)</f>
        <v>Owen</v>
      </c>
      <c r="E121" s="35" t="str">
        <f>VLOOKUP($B121,'Mtg 1 Entries'!$A$2:$I$187, 3)</f>
        <v>Merrett</v>
      </c>
      <c r="F121" s="35" t="str">
        <f>VLOOKUP($B121,'Mtg 1 Entries'!$A$2:$I$187, 4)</f>
        <v>Yate &amp; District AC</v>
      </c>
      <c r="G121" s="23">
        <v>9.9499999999999993</v>
      </c>
      <c r="H121" s="35" t="str">
        <f>VLOOKUP($B121,'Mtg 1 Entries'!$A$2:$I$187, 6)</f>
        <v>U17M</v>
      </c>
    </row>
    <row r="122" spans="2:8" x14ac:dyDescent="0.25">
      <c r="B122" s="26">
        <v>10</v>
      </c>
      <c r="C122" s="35">
        <v>2</v>
      </c>
      <c r="D122" s="35" t="str">
        <f>VLOOKUP($B122,'Mtg 1 Entries'!$A$2:$I$187, 2)</f>
        <v>Ruben</v>
      </c>
      <c r="E122" s="35" t="str">
        <f>VLOOKUP($B122,'Mtg 1 Entries'!$A$2:$I$187, 3)</f>
        <v>Brady</v>
      </c>
      <c r="F122" s="35" t="str">
        <f>VLOOKUP($B122,'Mtg 1 Entries'!$A$2:$I$187, 4)</f>
        <v>Bristol &amp; West AC</v>
      </c>
      <c r="G122" s="23">
        <v>9.73</v>
      </c>
      <c r="H122" s="35" t="str">
        <f>VLOOKUP($B122,'Mtg 1 Entries'!$A$2:$I$187, 6)</f>
        <v>U17M</v>
      </c>
    </row>
  </sheetData>
  <sortState ref="B114:H118">
    <sortCondition descending="1" ref="G113:G117"/>
  </sortState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0"/>
  <sheetViews>
    <sheetView workbookViewId="0">
      <selection activeCell="J89" sqref="J89"/>
    </sheetView>
  </sheetViews>
  <sheetFormatPr defaultRowHeight="15" x14ac:dyDescent="0.25"/>
  <cols>
    <col min="4" max="4" width="16" customWidth="1"/>
    <col min="5" max="5" width="15" customWidth="1"/>
    <col min="6" max="6" width="27.28515625" customWidth="1"/>
  </cols>
  <sheetData>
    <row r="1" spans="2:11" x14ac:dyDescent="0.25">
      <c r="B1" s="19"/>
      <c r="C1" s="19"/>
      <c r="D1" s="19"/>
      <c r="E1" s="19"/>
      <c r="F1" s="19"/>
      <c r="G1" s="19"/>
      <c r="H1" s="19"/>
      <c r="I1" s="17"/>
    </row>
    <row r="2" spans="2:11" ht="15.75" thickBot="1" x14ac:dyDescent="0.3">
      <c r="B2" s="7" t="s">
        <v>12</v>
      </c>
      <c r="C2" s="8" t="s">
        <v>278</v>
      </c>
      <c r="D2" s="7" t="s">
        <v>8</v>
      </c>
      <c r="E2" s="8" t="s">
        <v>32</v>
      </c>
      <c r="F2" s="28" t="s">
        <v>279</v>
      </c>
      <c r="G2" s="8"/>
      <c r="H2" s="7" t="s">
        <v>199</v>
      </c>
      <c r="I2" s="17"/>
      <c r="J2" s="3"/>
      <c r="K2" t="s">
        <v>13</v>
      </c>
    </row>
    <row r="3" spans="2:11" x14ac:dyDescent="0.25">
      <c r="I3" s="17"/>
      <c r="K3" t="s">
        <v>14</v>
      </c>
    </row>
    <row r="4" spans="2:11" x14ac:dyDescent="0.25">
      <c r="B4" s="6" t="s">
        <v>0</v>
      </c>
      <c r="C4" s="6" t="s">
        <v>11</v>
      </c>
      <c r="D4" s="6" t="s">
        <v>10</v>
      </c>
      <c r="E4" s="6"/>
      <c r="F4" s="6" t="s">
        <v>3</v>
      </c>
      <c r="G4" s="6" t="s">
        <v>198</v>
      </c>
      <c r="I4" s="19"/>
    </row>
    <row r="5" spans="2:11" x14ac:dyDescent="0.25">
      <c r="B5" s="5">
        <v>34</v>
      </c>
      <c r="C5" s="35">
        <v>1</v>
      </c>
      <c r="D5" s="4" t="str">
        <f>VLOOKUP($B5,'Mtg 1 Entries'!$A$2:$I$187, 2)</f>
        <v>Phoebe</v>
      </c>
      <c r="E5" s="4" t="str">
        <f>VLOOKUP($B5,'Mtg 1 Entries'!$A$2:$I$187, 3)</f>
        <v>Havard</v>
      </c>
      <c r="F5" s="4" t="str">
        <f>VLOOKUP($B5,'Mtg 1 Entries'!$A$2:$I$187, 4)</f>
        <v>Yate &amp; District AC</v>
      </c>
      <c r="G5" s="23">
        <v>13.88</v>
      </c>
      <c r="H5" s="4" t="str">
        <f>VLOOKUP($B5,'Mtg 1 Entries'!$A$2:$I$187, 6)</f>
        <v>U13G</v>
      </c>
      <c r="I5" s="17"/>
    </row>
    <row r="6" spans="2:11" x14ac:dyDescent="0.25">
      <c r="B6" s="5">
        <v>57</v>
      </c>
      <c r="C6" s="35">
        <v>2</v>
      </c>
      <c r="D6" s="4" t="str">
        <f>VLOOKUP($B6,'Mtg 1 Entries'!$A$2:$I$187, 2)</f>
        <v>Jasmine</v>
      </c>
      <c r="E6" s="4" t="str">
        <f>VLOOKUP($B6,'Mtg 1 Entries'!$A$2:$I$187, 3)</f>
        <v>Richards</v>
      </c>
      <c r="F6" s="4" t="str">
        <f>VLOOKUP($B6,'Mtg 1 Entries'!$A$2:$I$187, 4)</f>
        <v>Bristol &amp; West AC</v>
      </c>
      <c r="G6" s="23">
        <v>14</v>
      </c>
      <c r="H6" s="4" t="str">
        <f>VLOOKUP($B6,'Mtg 1 Entries'!$A$2:$I$187, 6)</f>
        <v>U13G</v>
      </c>
      <c r="I6" s="17"/>
    </row>
    <row r="7" spans="2:11" x14ac:dyDescent="0.25">
      <c r="B7" s="5">
        <v>71</v>
      </c>
      <c r="C7" s="35">
        <v>3</v>
      </c>
      <c r="D7" s="4" t="str">
        <f>VLOOKUP($B7,'Mtg 1 Entries'!$A$2:$I$187, 2)</f>
        <v>Ruby</v>
      </c>
      <c r="E7" s="4" t="str">
        <f>VLOOKUP($B7,'Mtg 1 Entries'!$A$2:$I$187, 3)</f>
        <v>Woodman</v>
      </c>
      <c r="F7" s="4" t="str">
        <f>VLOOKUP($B7,'Mtg 1 Entries'!$A$2:$I$187, 4)</f>
        <v>Bristol &amp; West AC</v>
      </c>
      <c r="G7" s="23">
        <v>14.65</v>
      </c>
      <c r="H7" s="4" t="str">
        <f>VLOOKUP($B7,'Mtg 1 Entries'!$A$2:$I$187, 6)</f>
        <v>U13G</v>
      </c>
      <c r="I7" s="17"/>
    </row>
    <row r="8" spans="2:11" x14ac:dyDescent="0.25">
      <c r="B8" s="5">
        <v>21</v>
      </c>
      <c r="C8" s="35">
        <v>4</v>
      </c>
      <c r="D8" s="4" t="str">
        <f>VLOOKUP($B8,'Mtg 1 Entries'!$A$2:$I$187, 2)</f>
        <v>Rosa May</v>
      </c>
      <c r="E8" s="4" t="str">
        <f>VLOOKUP($B8,'Mtg 1 Entries'!$A$2:$I$187, 3)</f>
        <v>Ford</v>
      </c>
      <c r="F8" s="4" t="s">
        <v>31</v>
      </c>
      <c r="G8" s="23">
        <v>14.66</v>
      </c>
      <c r="H8" s="4" t="str">
        <f>VLOOKUP($B8,'Mtg 1 Entries'!$A$2:$I$187, 6)</f>
        <v>U13G</v>
      </c>
      <c r="I8" s="17"/>
    </row>
    <row r="9" spans="2:11" x14ac:dyDescent="0.25">
      <c r="B9" s="5">
        <v>6</v>
      </c>
      <c r="C9" s="35">
        <v>5</v>
      </c>
      <c r="D9" s="4" t="str">
        <f>VLOOKUP($B9,'Mtg 1 Entries'!$A$2:$I$187, 2)</f>
        <v>Rivie</v>
      </c>
      <c r="E9" s="4" t="str">
        <f>VLOOKUP($B9,'Mtg 1 Entries'!$A$2:$I$187, 3)</f>
        <v>Bates</v>
      </c>
      <c r="F9" s="4" t="str">
        <f>VLOOKUP($B9,'Mtg 1 Entries'!$A$2:$I$187, 4)</f>
        <v>Bristol &amp; West AC</v>
      </c>
      <c r="G9" s="23">
        <v>14.69</v>
      </c>
      <c r="H9" s="4" t="str">
        <f>VLOOKUP($B9,'Mtg 1 Entries'!$A$2:$I$187, 6)</f>
        <v>U13G</v>
      </c>
      <c r="I9" s="17"/>
    </row>
    <row r="10" spans="2:11" x14ac:dyDescent="0.25">
      <c r="B10" s="26">
        <v>24</v>
      </c>
      <c r="C10" s="35">
        <v>6</v>
      </c>
      <c r="D10" s="25" t="str">
        <f>VLOOKUP($B10,'Mtg 1 Entries'!$A$2:$I$187, 2)</f>
        <v>Ciara</v>
      </c>
      <c r="E10" s="25" t="str">
        <f>VLOOKUP($B10,'Mtg 1 Entries'!$A$2:$I$187, 3)</f>
        <v>Galvin</v>
      </c>
      <c r="F10" s="25" t="str">
        <f>VLOOKUP($B10,'Mtg 1 Entries'!$A$2:$I$187, 4)</f>
        <v>Team Bath AC</v>
      </c>
      <c r="G10" s="23">
        <v>15.01</v>
      </c>
      <c r="H10" s="25" t="str">
        <f>VLOOKUP($B10,'Mtg 1 Entries'!$A$2:$I$187, 6)</f>
        <v>U13G</v>
      </c>
      <c r="I10" s="17"/>
    </row>
    <row r="11" spans="2:11" x14ac:dyDescent="0.25">
      <c r="B11" s="26">
        <v>438</v>
      </c>
      <c r="C11" s="35">
        <v>7</v>
      </c>
      <c r="D11" s="25" t="str">
        <f>VLOOKUP($B11,'Mtg 1 Entries'!$A$2:$I$187, 2)</f>
        <v>Isabel</v>
      </c>
      <c r="E11" s="25" t="str">
        <f>VLOOKUP($B11,'Mtg 1 Entries'!$A$2:$I$187, 3)</f>
        <v>Turner</v>
      </c>
      <c r="F11" s="25" t="str">
        <f>VLOOKUP($B11,'Mtg 1 Entries'!$A$2:$I$187, 4)</f>
        <v>North Somerset AC</v>
      </c>
      <c r="G11" s="23">
        <v>15.23</v>
      </c>
      <c r="H11" s="25" t="str">
        <f>VLOOKUP($B11,'Mtg 1 Entries'!$A$2:$I$187, 6)</f>
        <v>U13G</v>
      </c>
      <c r="I11" s="17"/>
    </row>
    <row r="12" spans="2:11" x14ac:dyDescent="0.25">
      <c r="B12" s="19"/>
      <c r="C12" s="19"/>
      <c r="D12" s="19"/>
      <c r="E12" s="19"/>
      <c r="F12" s="19"/>
      <c r="G12" s="19"/>
      <c r="H12" s="17"/>
      <c r="I12" s="17"/>
    </row>
    <row r="13" spans="2:11" ht="15.75" thickBot="1" x14ac:dyDescent="0.3">
      <c r="B13" s="28" t="s">
        <v>12</v>
      </c>
      <c r="C13" s="29" t="s">
        <v>278</v>
      </c>
      <c r="D13" s="28" t="s">
        <v>8</v>
      </c>
      <c r="E13" s="29" t="s">
        <v>37</v>
      </c>
      <c r="F13" s="28" t="s">
        <v>279</v>
      </c>
      <c r="G13" s="29"/>
      <c r="H13" s="28" t="s">
        <v>199</v>
      </c>
      <c r="I13" s="17"/>
    </row>
    <row r="14" spans="2:11" x14ac:dyDescent="0.25">
      <c r="B14" s="24"/>
      <c r="C14" s="24"/>
      <c r="D14" s="24"/>
      <c r="E14" s="24"/>
      <c r="F14" s="24"/>
      <c r="G14" s="24"/>
      <c r="H14" s="24"/>
      <c r="I14" s="17"/>
    </row>
    <row r="15" spans="2:11" x14ac:dyDescent="0.25">
      <c r="B15" s="27" t="s">
        <v>0</v>
      </c>
      <c r="C15" s="27" t="s">
        <v>11</v>
      </c>
      <c r="D15" s="27" t="s">
        <v>10</v>
      </c>
      <c r="E15" s="27"/>
      <c r="F15" s="27" t="s">
        <v>3</v>
      </c>
      <c r="G15" s="27" t="s">
        <v>198</v>
      </c>
      <c r="H15" s="24"/>
      <c r="I15" s="17"/>
    </row>
    <row r="16" spans="2:11" x14ac:dyDescent="0.25">
      <c r="B16" s="26">
        <v>65</v>
      </c>
      <c r="C16" s="35">
        <v>1</v>
      </c>
      <c r="D16" s="25" t="str">
        <f>VLOOKUP($B16,'Mtg 1 Entries'!$A$2:$I$187, 2)</f>
        <v>Leon</v>
      </c>
      <c r="E16" s="25" t="str">
        <f>VLOOKUP($B16,'Mtg 1 Entries'!$A$2:$I$187, 3)</f>
        <v>Walsh</v>
      </c>
      <c r="F16" s="25" t="str">
        <f>VLOOKUP($B16,'Mtg 1 Entries'!$A$2:$I$187, 4)</f>
        <v>Yate &amp; District AC</v>
      </c>
      <c r="G16" s="26">
        <v>13.73</v>
      </c>
      <c r="H16" s="25" t="str">
        <f>VLOOKUP($B16,'Mtg 1 Entries'!$A$2:$I$187, 6)</f>
        <v>U13B</v>
      </c>
      <c r="I16" s="17"/>
    </row>
    <row r="17" spans="2:9" x14ac:dyDescent="0.25">
      <c r="B17" s="26">
        <v>31</v>
      </c>
      <c r="C17" s="35">
        <v>2</v>
      </c>
      <c r="D17" s="25" t="str">
        <f>VLOOKUP($B17,'Mtg 1 Entries'!$A$2:$I$187, 2)</f>
        <v>Ollie</v>
      </c>
      <c r="E17" s="25" t="str">
        <f>VLOOKUP($B17,'Mtg 1 Entries'!$A$2:$I$187, 3)</f>
        <v>Harris</v>
      </c>
      <c r="F17" s="25" t="str">
        <f>VLOOKUP($B17,'Mtg 1 Entries'!$A$2:$I$187, 4)</f>
        <v>North Somerset AC</v>
      </c>
      <c r="G17" s="26">
        <v>13.77</v>
      </c>
      <c r="H17" s="25" t="str">
        <f>VLOOKUP($B17,'Mtg 1 Entries'!$A$2:$I$187, 6)</f>
        <v>U13B</v>
      </c>
      <c r="I17" s="17"/>
    </row>
    <row r="18" spans="2:9" x14ac:dyDescent="0.25">
      <c r="B18" s="26">
        <v>9</v>
      </c>
      <c r="C18" s="35">
        <v>3</v>
      </c>
      <c r="D18" s="25" t="str">
        <f>VLOOKUP($B18,'Mtg 1 Entries'!$A$2:$I$187, 2)</f>
        <v>Tom</v>
      </c>
      <c r="E18" s="25" t="str">
        <f>VLOOKUP($B18,'Mtg 1 Entries'!$A$2:$I$187, 3)</f>
        <v>Boylen</v>
      </c>
      <c r="F18" s="25" t="str">
        <f>VLOOKUP($B18,'Mtg 1 Entries'!$A$2:$I$187, 4)</f>
        <v>North Somerset AC</v>
      </c>
      <c r="G18" s="26">
        <v>13.96</v>
      </c>
      <c r="H18" s="25" t="str">
        <f>VLOOKUP($B18,'Mtg 1 Entries'!$A$2:$I$187, 6)</f>
        <v>U13B</v>
      </c>
      <c r="I18" s="17"/>
    </row>
    <row r="19" spans="2:9" x14ac:dyDescent="0.25">
      <c r="B19" s="26">
        <v>35</v>
      </c>
      <c r="C19" s="35">
        <v>4</v>
      </c>
      <c r="D19" s="25" t="str">
        <f>VLOOKUP($B19,'Mtg 1 Entries'!$A$2:$I$187, 2)</f>
        <v>Conor</v>
      </c>
      <c r="E19" s="25" t="str">
        <f>VLOOKUP($B19,'Mtg 1 Entries'!$A$2:$I$187, 3)</f>
        <v>Hewitt</v>
      </c>
      <c r="F19" s="25" t="s">
        <v>31</v>
      </c>
      <c r="G19" s="26">
        <v>14.28</v>
      </c>
      <c r="H19" s="25" t="str">
        <f>VLOOKUP($B19,'Mtg 1 Entries'!$A$2:$I$187, 6)</f>
        <v>U13B</v>
      </c>
      <c r="I19" s="17"/>
    </row>
    <row r="20" spans="2:9" x14ac:dyDescent="0.25">
      <c r="B20" s="26">
        <v>64</v>
      </c>
      <c r="C20" s="35">
        <v>5</v>
      </c>
      <c r="D20" s="25" t="str">
        <f>VLOOKUP($B20,'Mtg 1 Entries'!$A$2:$I$187, 2)</f>
        <v>Reuben</v>
      </c>
      <c r="E20" s="25" t="str">
        <f>VLOOKUP($B20,'Mtg 1 Entries'!$A$2:$I$187, 3)</f>
        <v>Wadey</v>
      </c>
      <c r="F20" s="25" t="str">
        <f>VLOOKUP($B20,'Mtg 1 Entries'!$A$2:$I$187, 4)</f>
        <v>North Somerset AC</v>
      </c>
      <c r="G20" s="26">
        <v>14.4</v>
      </c>
      <c r="H20" s="25" t="str">
        <f>VLOOKUP($B20,'Mtg 1 Entries'!$A$2:$I$187, 6)</f>
        <v>U13B</v>
      </c>
      <c r="I20" s="17"/>
    </row>
    <row r="21" spans="2:9" s="40" customFormat="1" x14ac:dyDescent="0.25">
      <c r="B21" s="26">
        <v>421</v>
      </c>
      <c r="C21" s="35">
        <v>6</v>
      </c>
      <c r="D21" s="35" t="str">
        <f>VLOOKUP($B21,'Mtg 1 Entries'!$A$2:$I$187, 2)</f>
        <v>Thomas</v>
      </c>
      <c r="E21" s="35" t="str">
        <f>VLOOKUP($B21,'Mtg 1 Entries'!$A$2:$I$187, 3)</f>
        <v>King</v>
      </c>
      <c r="F21" s="35" t="str">
        <f>VLOOKUP($B21,'Mtg 1 Entries'!$A$2:$I$187, 4)</f>
        <v>Unattached</v>
      </c>
      <c r="G21" s="23">
        <v>14.66</v>
      </c>
      <c r="H21" s="35" t="str">
        <f>VLOOKUP($B21,'Mtg 1 Entries'!$A$2:$I$187, 6)</f>
        <v>U13B</v>
      </c>
      <c r="I21" s="17"/>
    </row>
    <row r="22" spans="2:9" x14ac:dyDescent="0.25">
      <c r="B22" s="26">
        <v>22</v>
      </c>
      <c r="C22" s="35">
        <v>7</v>
      </c>
      <c r="D22" s="25" t="str">
        <f>VLOOKUP($B22,'Mtg 1 Entries'!$A$2:$I$187, 2)</f>
        <v>Jacob</v>
      </c>
      <c r="E22" s="25" t="str">
        <f>VLOOKUP($B22,'Mtg 1 Entries'!$A$2:$I$187, 3)</f>
        <v>Forsbrook</v>
      </c>
      <c r="F22" s="25" t="str">
        <f>VLOOKUP($B22,'Mtg 1 Entries'!$A$2:$I$187, 4)</f>
        <v>North Somerset AC</v>
      </c>
      <c r="G22" s="26">
        <v>15.37</v>
      </c>
      <c r="H22" s="25" t="str">
        <f>VLOOKUP($B22,'Mtg 1 Entries'!$A$2:$I$187, 6)</f>
        <v>U13B</v>
      </c>
      <c r="I22" s="17"/>
    </row>
    <row r="23" spans="2:9" x14ac:dyDescent="0.25">
      <c r="B23" s="26">
        <v>41</v>
      </c>
      <c r="C23" s="35">
        <v>8</v>
      </c>
      <c r="D23" s="35" t="str">
        <f>VLOOKUP($B23,'Mtg 1 Entries'!$A$2:$I$187, 2)</f>
        <v>Maxwell</v>
      </c>
      <c r="E23" s="35" t="str">
        <f>VLOOKUP($B23,'Mtg 1 Entries'!$A$2:$I$187, 3)</f>
        <v>Jackson</v>
      </c>
      <c r="F23" s="35" t="str">
        <f>VLOOKUP($B23,'Mtg 1 Entries'!$A$2:$I$187, 4)</f>
        <v>Bristol &amp; West AC</v>
      </c>
      <c r="G23" s="26">
        <v>15.61</v>
      </c>
      <c r="H23" s="35" t="str">
        <f>VLOOKUP($B23,'Mtg 1 Entries'!$A$2:$I$187, 6)</f>
        <v>U13B</v>
      </c>
      <c r="I23" s="17"/>
    </row>
    <row r="24" spans="2:9" x14ac:dyDescent="0.25">
      <c r="B24" s="19"/>
      <c r="C24" s="19"/>
      <c r="D24" s="19"/>
      <c r="E24" s="19"/>
      <c r="F24" s="19"/>
      <c r="G24" s="19"/>
      <c r="H24" s="19"/>
      <c r="I24" s="17"/>
    </row>
    <row r="25" spans="2:9" ht="15.75" thickBot="1" x14ac:dyDescent="0.3">
      <c r="B25" s="28" t="s">
        <v>12</v>
      </c>
      <c r="C25" s="36" t="s">
        <v>278</v>
      </c>
      <c r="D25" s="28" t="s">
        <v>8</v>
      </c>
      <c r="E25" s="36" t="s">
        <v>28</v>
      </c>
      <c r="F25" s="28" t="s">
        <v>279</v>
      </c>
      <c r="G25" s="36"/>
      <c r="H25" s="28" t="s">
        <v>199</v>
      </c>
      <c r="I25" s="17"/>
    </row>
    <row r="26" spans="2:9" x14ac:dyDescent="0.25">
      <c r="B26" s="40"/>
      <c r="C26" s="40"/>
      <c r="D26" s="40"/>
      <c r="E26" s="40"/>
      <c r="F26" s="40"/>
      <c r="G26" s="40"/>
      <c r="H26" s="40"/>
      <c r="I26" s="17"/>
    </row>
    <row r="27" spans="2:9" x14ac:dyDescent="0.25">
      <c r="B27" s="27" t="s">
        <v>0</v>
      </c>
      <c r="C27" s="27" t="s">
        <v>11</v>
      </c>
      <c r="D27" s="27" t="s">
        <v>10</v>
      </c>
      <c r="E27" s="27"/>
      <c r="F27" s="27" t="s">
        <v>3</v>
      </c>
      <c r="G27" s="27" t="s">
        <v>198</v>
      </c>
      <c r="H27" s="40"/>
      <c r="I27" s="19"/>
    </row>
    <row r="28" spans="2:9" x14ac:dyDescent="0.25">
      <c r="B28" s="26">
        <v>70</v>
      </c>
      <c r="C28" s="35">
        <v>1</v>
      </c>
      <c r="D28" s="35" t="str">
        <f>VLOOKUP($B28,'Mtg 1 Entries'!$A$2:$I$187, 2)</f>
        <v>Alice</v>
      </c>
      <c r="E28" s="35" t="str">
        <f>VLOOKUP($B28,'Mtg 1 Entries'!$A$2:$I$187, 3)</f>
        <v>Wilson</v>
      </c>
      <c r="F28" s="35" t="str">
        <f>VLOOKUP($B28,'Mtg 1 Entries'!$A$2:$I$187, 4)</f>
        <v>Team Bath AC</v>
      </c>
      <c r="G28" s="44" t="s">
        <v>493</v>
      </c>
      <c r="H28" s="35" t="str">
        <f>VLOOKUP($B28,'Mtg 1 Entries'!$A$2:$I$187, 6)</f>
        <v>U15G</v>
      </c>
      <c r="I28" s="17"/>
    </row>
    <row r="29" spans="2:9" x14ac:dyDescent="0.25">
      <c r="B29" s="26">
        <v>40</v>
      </c>
      <c r="C29" s="35">
        <v>2</v>
      </c>
      <c r="D29" s="35" t="str">
        <f>VLOOKUP($B29,'Mtg 1 Entries'!$A$2:$I$187, 2)</f>
        <v>Tamara</v>
      </c>
      <c r="E29" s="35" t="str">
        <f>VLOOKUP($B29,'Mtg 1 Entries'!$A$2:$I$187, 3)</f>
        <v>Jackson</v>
      </c>
      <c r="F29" s="35" t="str">
        <f>VLOOKUP($B29,'Mtg 1 Entries'!$A$2:$I$187, 4)</f>
        <v>Bristol &amp; West AC</v>
      </c>
      <c r="G29" s="44" t="s">
        <v>494</v>
      </c>
      <c r="H29" s="35" t="str">
        <f>VLOOKUP($B29,'Mtg 1 Entries'!$A$2:$I$187, 6)</f>
        <v>U15G</v>
      </c>
      <c r="I29" s="17"/>
    </row>
    <row r="30" spans="2:9" x14ac:dyDescent="0.25">
      <c r="B30" s="26">
        <v>23</v>
      </c>
      <c r="C30" s="35">
        <v>3</v>
      </c>
      <c r="D30" s="35" t="str">
        <f>VLOOKUP($B30,'Mtg 1 Entries'!$A$2:$I$187, 2)</f>
        <v>Eleni</v>
      </c>
      <c r="E30" s="35" t="str">
        <f>VLOOKUP($B30,'Mtg 1 Entries'!$A$2:$I$187, 3)</f>
        <v>Francis</v>
      </c>
      <c r="F30" s="35" t="str">
        <f>VLOOKUP($B30,'Mtg 1 Entries'!$A$2:$I$187, 4)</f>
        <v>Team Bath AC</v>
      </c>
      <c r="G30" s="44" t="s">
        <v>495</v>
      </c>
      <c r="H30" s="35" t="str">
        <f>VLOOKUP($B30,'Mtg 1 Entries'!$A$2:$I$187, 6)</f>
        <v>U15G</v>
      </c>
      <c r="I30" s="17"/>
    </row>
    <row r="31" spans="2:9" x14ac:dyDescent="0.25">
      <c r="B31" s="26">
        <v>59</v>
      </c>
      <c r="C31" s="35">
        <v>4</v>
      </c>
      <c r="D31" s="35" t="str">
        <f>VLOOKUP($B31,'Mtg 1 Entries'!$A$2:$I$187, 2)</f>
        <v>Lilya</v>
      </c>
      <c r="E31" s="35" t="str">
        <f>VLOOKUP($B31,'Mtg 1 Entries'!$A$2:$I$187, 3)</f>
        <v>Selmi</v>
      </c>
      <c r="F31" s="35" t="str">
        <f>VLOOKUP($B31,'Mtg 1 Entries'!$A$2:$I$187, 4)</f>
        <v>Bristol &amp; West AC</v>
      </c>
      <c r="G31" s="44" t="s">
        <v>496</v>
      </c>
      <c r="H31" s="35" t="str">
        <f>VLOOKUP($B31,'Mtg 1 Entries'!$A$2:$I$187, 6)</f>
        <v>U15G</v>
      </c>
      <c r="I31" s="17"/>
    </row>
    <row r="32" spans="2:9" x14ac:dyDescent="0.25">
      <c r="B32" s="21"/>
      <c r="C32" s="21"/>
      <c r="D32" s="21"/>
      <c r="E32" s="21"/>
      <c r="F32" s="21"/>
      <c r="G32" s="21"/>
      <c r="H32" s="21"/>
      <c r="I32" s="17"/>
    </row>
    <row r="33" spans="2:9" ht="15.75" thickBot="1" x14ac:dyDescent="0.3">
      <c r="B33" s="28" t="s">
        <v>12</v>
      </c>
      <c r="C33" s="36" t="s">
        <v>278</v>
      </c>
      <c r="D33" s="28" t="s">
        <v>8</v>
      </c>
      <c r="E33" s="36" t="s">
        <v>24</v>
      </c>
      <c r="F33" s="28" t="s">
        <v>279</v>
      </c>
      <c r="G33" s="36"/>
      <c r="H33" s="28" t="s">
        <v>199</v>
      </c>
      <c r="I33" s="17"/>
    </row>
    <row r="34" spans="2:9" x14ac:dyDescent="0.25">
      <c r="B34" s="40"/>
      <c r="C34" s="40"/>
      <c r="D34" s="40"/>
      <c r="E34" s="40"/>
      <c r="F34" s="40"/>
      <c r="G34" s="40"/>
      <c r="H34" s="40"/>
      <c r="I34" s="17"/>
    </row>
    <row r="35" spans="2:9" x14ac:dyDescent="0.25">
      <c r="B35" s="27" t="s">
        <v>0</v>
      </c>
      <c r="C35" s="27" t="s">
        <v>11</v>
      </c>
      <c r="D35" s="27" t="s">
        <v>10</v>
      </c>
      <c r="E35" s="27"/>
      <c r="F35" s="27" t="s">
        <v>3</v>
      </c>
      <c r="G35" s="27" t="s">
        <v>198</v>
      </c>
      <c r="H35" s="40"/>
      <c r="I35" s="17"/>
    </row>
    <row r="36" spans="2:9" x14ac:dyDescent="0.25">
      <c r="B36" s="26">
        <v>12</v>
      </c>
      <c r="C36" s="35">
        <v>1</v>
      </c>
      <c r="D36" s="35" t="str">
        <f>VLOOKUP($B36,'Mtg 1 Entries'!$A$2:$I$187, 2)</f>
        <v>Ryan</v>
      </c>
      <c r="E36" s="35" t="str">
        <f>VLOOKUP($B36,'Mtg 1 Entries'!$A$2:$I$187, 3)</f>
        <v>Brady</v>
      </c>
      <c r="F36" s="35" t="str">
        <f>VLOOKUP($B36,'Mtg 1 Entries'!$A$2:$I$187, 4)</f>
        <v>Bristol &amp; West AC</v>
      </c>
      <c r="G36" s="23">
        <v>12.15</v>
      </c>
      <c r="H36" s="35" t="str">
        <f>VLOOKUP($B36,'Mtg 1 Entries'!$A$2:$I$187, 6)</f>
        <v>U15B</v>
      </c>
      <c r="I36" s="17"/>
    </row>
    <row r="37" spans="2:9" x14ac:dyDescent="0.25">
      <c r="B37" s="26">
        <v>52</v>
      </c>
      <c r="C37" s="35">
        <v>2</v>
      </c>
      <c r="D37" s="35" t="str">
        <f>VLOOKUP($B37,'Mtg 1 Entries'!$A$2:$I$187, 2)</f>
        <v>Maxon</v>
      </c>
      <c r="E37" s="35" t="str">
        <f>VLOOKUP($B37,'Mtg 1 Entries'!$A$2:$I$187, 3)</f>
        <v>Peccoo</v>
      </c>
      <c r="F37" s="35" t="str">
        <f>VLOOKUP($B37,'Mtg 1 Entries'!$A$2:$I$187, 4)</f>
        <v>Bristol &amp; West AC</v>
      </c>
      <c r="G37" s="23">
        <v>12.19</v>
      </c>
      <c r="H37" s="35" t="str">
        <f>VLOOKUP($B37,'Mtg 1 Entries'!$A$2:$I$187, 6)</f>
        <v>U15B</v>
      </c>
      <c r="I37" s="17"/>
    </row>
    <row r="38" spans="2:9" x14ac:dyDescent="0.25">
      <c r="B38" s="26">
        <v>56</v>
      </c>
      <c r="C38" s="35">
        <v>3</v>
      </c>
      <c r="D38" s="35" t="str">
        <f>VLOOKUP($B38,'Mtg 1 Entries'!$A$2:$I$187, 2)</f>
        <v>Ishaq</v>
      </c>
      <c r="E38" s="35" t="str">
        <f>VLOOKUP($B38,'Mtg 1 Entries'!$A$2:$I$187, 3)</f>
        <v>Rahman</v>
      </c>
      <c r="F38" s="35" t="str">
        <f>VLOOKUP($B38,'Mtg 1 Entries'!$A$2:$I$187, 4)</f>
        <v>Bristol &amp; West AC</v>
      </c>
      <c r="G38" s="23">
        <v>12.36</v>
      </c>
      <c r="H38" s="35" t="str">
        <f>VLOOKUP($B38,'Mtg 1 Entries'!$A$2:$I$187, 6)</f>
        <v>U15B</v>
      </c>
      <c r="I38" s="17"/>
    </row>
    <row r="39" spans="2:9" x14ac:dyDescent="0.25">
      <c r="B39" s="26">
        <v>46</v>
      </c>
      <c r="C39" s="35">
        <v>4</v>
      </c>
      <c r="D39" s="35" t="str">
        <f>VLOOKUP($B39,'Mtg 1 Entries'!$A$2:$I$187, 2)</f>
        <v>DantÃ©</v>
      </c>
      <c r="E39" s="35" t="str">
        <f>VLOOKUP($B39,'Mtg 1 Entries'!$A$2:$I$187, 3)</f>
        <v>McEwan</v>
      </c>
      <c r="F39" s="35" t="str">
        <f>VLOOKUP($B39,'Mtg 1 Entries'!$A$2:$I$187, 4)</f>
        <v>Team Bath AC</v>
      </c>
      <c r="G39" s="23">
        <v>12.41</v>
      </c>
      <c r="H39" s="35" t="str">
        <f>VLOOKUP($B39,'Mtg 1 Entries'!$A$2:$I$187, 6)</f>
        <v>U15B</v>
      </c>
      <c r="I39" s="17"/>
    </row>
    <row r="40" spans="2:9" s="40" customFormat="1" x14ac:dyDescent="0.25">
      <c r="B40" s="26">
        <v>72</v>
      </c>
      <c r="C40" s="35">
        <v>5</v>
      </c>
      <c r="D40" s="35" t="s">
        <v>524</v>
      </c>
      <c r="E40" s="35" t="s">
        <v>525</v>
      </c>
      <c r="F40" s="35" t="str">
        <f>VLOOKUP($B40,'Mtg 1 Entries'!$A$2:$I$187, 4)</f>
        <v>Unattached</v>
      </c>
      <c r="G40" s="23">
        <v>13.35</v>
      </c>
      <c r="H40" s="35" t="str">
        <f>VLOOKUP($B40,'Mtg 1 Entries'!$A$2:$I$187, 6)</f>
        <v>U15B</v>
      </c>
      <c r="I40" s="17"/>
    </row>
    <row r="41" spans="2:9" s="40" customFormat="1" x14ac:dyDescent="0.25">
      <c r="B41" s="26">
        <v>463</v>
      </c>
      <c r="C41" s="35">
        <v>6</v>
      </c>
      <c r="D41" s="35" t="str">
        <f>VLOOKUP($B41,'Mtg 1 Entries'!$A$2:$I$187, 2)</f>
        <v>Ethan</v>
      </c>
      <c r="E41" s="35" t="str">
        <f>VLOOKUP($B41,'Mtg 1 Entries'!$A$2:$I$187, 3)</f>
        <v>Gill</v>
      </c>
      <c r="F41" s="35" t="str">
        <f>VLOOKUP($B41,'Mtg 1 Entries'!$A$2:$I$187, 4)</f>
        <v>Bristol &amp; West AC</v>
      </c>
      <c r="G41" s="23">
        <v>13.42</v>
      </c>
      <c r="H41" s="35" t="str">
        <f>VLOOKUP($B41,'Mtg 1 Entries'!$A$2:$I$187, 6)</f>
        <v>U15B</v>
      </c>
      <c r="I41" s="17"/>
    </row>
    <row r="42" spans="2:9" s="40" customFormat="1" x14ac:dyDescent="0.25">
      <c r="B42" s="26">
        <v>32</v>
      </c>
      <c r="C42" s="35">
        <v>7</v>
      </c>
      <c r="D42" s="35" t="str">
        <f>VLOOKUP($B42,'Mtg 1 Entries'!$A$2:$I$187, 2)</f>
        <v>Ben</v>
      </c>
      <c r="E42" s="35" t="str">
        <f>VLOOKUP($B42,'Mtg 1 Entries'!$A$2:$I$187, 3)</f>
        <v>Hartigan</v>
      </c>
      <c r="F42" s="35" t="str">
        <f>VLOOKUP($B42,'Mtg 1 Entries'!$A$2:$I$187, 4)</f>
        <v>North Somerset AC</v>
      </c>
      <c r="G42" s="23">
        <v>13.6</v>
      </c>
      <c r="H42" s="35" t="str">
        <f>VLOOKUP($B42,'Mtg 1 Entries'!$A$2:$I$187, 6)</f>
        <v>U15B</v>
      </c>
      <c r="I42" s="17"/>
    </row>
    <row r="43" spans="2:9" x14ac:dyDescent="0.25">
      <c r="B43" s="26">
        <v>39</v>
      </c>
      <c r="C43" s="35">
        <v>8</v>
      </c>
      <c r="D43" s="35" t="str">
        <f>VLOOKUP($B43,'Mtg 1 Entries'!$A$2:$I$187, 2)</f>
        <v>George</v>
      </c>
      <c r="E43" s="35" t="str">
        <f>VLOOKUP($B43,'Mtg 1 Entries'!$A$2:$I$187, 3)</f>
        <v>Isgrove</v>
      </c>
      <c r="F43" s="35" t="str">
        <f>VLOOKUP($B43,'Mtg 1 Entries'!$A$2:$I$187, 4)</f>
        <v>North Somerset AC</v>
      </c>
      <c r="G43" s="23">
        <v>13.8</v>
      </c>
      <c r="H43" s="35" t="str">
        <f>VLOOKUP($B43,'Mtg 1 Entries'!$A$2:$I$187, 6)</f>
        <v>U15B</v>
      </c>
      <c r="I43" s="17"/>
    </row>
    <row r="44" spans="2:9" x14ac:dyDescent="0.25">
      <c r="B44" s="19"/>
      <c r="C44" s="19"/>
      <c r="D44" s="19"/>
      <c r="E44" s="19"/>
      <c r="F44" s="19"/>
      <c r="G44" s="19"/>
      <c r="H44" s="17"/>
      <c r="I44" s="17"/>
    </row>
    <row r="45" spans="2:9" ht="15.75" thickBot="1" x14ac:dyDescent="0.3">
      <c r="B45" s="28" t="s">
        <v>12</v>
      </c>
      <c r="C45" s="36" t="s">
        <v>278</v>
      </c>
      <c r="D45" s="28" t="s">
        <v>8</v>
      </c>
      <c r="E45" s="36" t="s">
        <v>280</v>
      </c>
      <c r="F45" s="28" t="s">
        <v>279</v>
      </c>
      <c r="G45" s="36"/>
      <c r="H45" s="28" t="s">
        <v>199</v>
      </c>
      <c r="I45" s="17"/>
    </row>
    <row r="46" spans="2:9" x14ac:dyDescent="0.25">
      <c r="B46" s="40"/>
      <c r="C46" s="40"/>
      <c r="D46" s="40"/>
      <c r="E46" s="40"/>
      <c r="F46" s="40"/>
      <c r="G46" s="40"/>
      <c r="H46" s="40"/>
      <c r="I46" s="17"/>
    </row>
    <row r="47" spans="2:9" x14ac:dyDescent="0.25">
      <c r="B47" s="27" t="s">
        <v>0</v>
      </c>
      <c r="C47" s="27" t="s">
        <v>11</v>
      </c>
      <c r="D47" s="27" t="s">
        <v>10</v>
      </c>
      <c r="E47" s="27"/>
      <c r="F47" s="27" t="s">
        <v>3</v>
      </c>
      <c r="G47" s="27" t="s">
        <v>198</v>
      </c>
      <c r="H47" s="40"/>
      <c r="I47" s="17"/>
    </row>
    <row r="48" spans="2:9" x14ac:dyDescent="0.25">
      <c r="B48" s="26">
        <v>405</v>
      </c>
      <c r="C48" s="35">
        <v>1</v>
      </c>
      <c r="D48" s="35" t="str">
        <f>VLOOKUP($B48,'Mtg 1 Entries'!$A$2:$I$187, 2)</f>
        <v>Phoebe</v>
      </c>
      <c r="E48" s="35" t="str">
        <f>VLOOKUP($B48,'Mtg 1 Entries'!$A$2:$I$187, 3)</f>
        <v>Card</v>
      </c>
      <c r="F48" s="35" t="str">
        <f>VLOOKUP($B48,'Mtg 1 Entries'!$A$2:$I$187, 4)</f>
        <v>Team Bath AC</v>
      </c>
      <c r="G48" s="23">
        <v>13.1</v>
      </c>
      <c r="H48" s="35" t="str">
        <f>VLOOKUP($B48,'Mtg 1 Entries'!$A$2:$I$187, 6)</f>
        <v>U17L</v>
      </c>
      <c r="I48" s="17"/>
    </row>
    <row r="49" spans="2:9" x14ac:dyDescent="0.25">
      <c r="B49" s="26">
        <v>14</v>
      </c>
      <c r="C49" s="35">
        <v>2</v>
      </c>
      <c r="D49" s="35" t="str">
        <f>VLOOKUP($B49,'Mtg 1 Entries'!$A$2:$I$187, 2)</f>
        <v>Stephanie</v>
      </c>
      <c r="E49" s="35" t="str">
        <f>VLOOKUP($B49,'Mtg 1 Entries'!$A$2:$I$187, 3)</f>
        <v>Brooks</v>
      </c>
      <c r="F49" s="35" t="str">
        <f>VLOOKUP($B49,'Mtg 1 Entries'!$A$2:$I$187, 4)</f>
        <v>North Somerset AC</v>
      </c>
      <c r="G49" s="26">
        <v>13.29</v>
      </c>
      <c r="H49" s="35" t="str">
        <f>VLOOKUP($B49,'Mtg 1 Entries'!$A$2:$I$187, 6)</f>
        <v>U17L</v>
      </c>
      <c r="I49" s="17"/>
    </row>
    <row r="50" spans="2:9" x14ac:dyDescent="0.25">
      <c r="B50" s="26">
        <v>68</v>
      </c>
      <c r="C50" s="35">
        <v>3</v>
      </c>
      <c r="D50" s="35" t="str">
        <f>VLOOKUP($B50,'Mtg 1 Entries'!$A$2:$I$187, 2)</f>
        <v>Abigail</v>
      </c>
      <c r="E50" s="35" t="str">
        <f>VLOOKUP($B50,'Mtg 1 Entries'!$A$2:$I$187, 3)</f>
        <v>Williams</v>
      </c>
      <c r="F50" s="35" t="str">
        <f>VLOOKUP($B50,'Mtg 1 Entries'!$A$2:$I$187, 4)</f>
        <v>Yate &amp; District AC</v>
      </c>
      <c r="G50" s="26">
        <v>13.66</v>
      </c>
      <c r="H50" s="35" t="str">
        <f>VLOOKUP($B50,'Mtg 1 Entries'!$A$2:$I$187, 6)</f>
        <v>U17L</v>
      </c>
      <c r="I50" s="17"/>
    </row>
    <row r="51" spans="2:9" x14ac:dyDescent="0.25">
      <c r="B51" s="26">
        <v>55</v>
      </c>
      <c r="C51" s="35">
        <v>4</v>
      </c>
      <c r="D51" s="35" t="str">
        <f>VLOOKUP($B51,'Mtg 1 Entries'!$A$2:$I$187, 2)</f>
        <v>Anisah</v>
      </c>
      <c r="E51" s="35" t="str">
        <f>VLOOKUP($B51,'Mtg 1 Entries'!$A$2:$I$187, 3)</f>
        <v>Qazi</v>
      </c>
      <c r="F51" s="35" t="str">
        <f>VLOOKUP($B51,'Mtg 1 Entries'!$A$2:$I$187, 4)</f>
        <v>Team Bath AC</v>
      </c>
      <c r="G51" s="26">
        <v>14.19</v>
      </c>
      <c r="H51" s="35" t="str">
        <f>VLOOKUP($B51,'Mtg 1 Entries'!$A$2:$I$187, 6)</f>
        <v>U17L</v>
      </c>
      <c r="I51" s="17"/>
    </row>
    <row r="52" spans="2:9" x14ac:dyDescent="0.25">
      <c r="B52" s="19"/>
      <c r="C52" s="19"/>
      <c r="D52" s="19"/>
      <c r="E52" s="19"/>
      <c r="F52" s="19"/>
      <c r="G52" s="19"/>
      <c r="H52" s="19"/>
      <c r="I52" s="17"/>
    </row>
    <row r="53" spans="2:9" ht="15.75" thickBot="1" x14ac:dyDescent="0.3">
      <c r="B53" s="28" t="s">
        <v>12</v>
      </c>
      <c r="C53" s="36" t="s">
        <v>278</v>
      </c>
      <c r="D53" s="28" t="s">
        <v>8</v>
      </c>
      <c r="E53" s="36" t="s">
        <v>281</v>
      </c>
      <c r="F53" s="28" t="s">
        <v>279</v>
      </c>
      <c r="G53" s="36"/>
      <c r="H53" s="28" t="s">
        <v>199</v>
      </c>
      <c r="I53" s="17"/>
    </row>
    <row r="54" spans="2:9" x14ac:dyDescent="0.25">
      <c r="B54" s="40"/>
      <c r="C54" s="40"/>
      <c r="D54" s="40"/>
      <c r="E54" s="40"/>
      <c r="F54" s="40"/>
      <c r="G54" s="40"/>
      <c r="H54" s="40"/>
      <c r="I54" s="17"/>
    </row>
    <row r="55" spans="2:9" x14ac:dyDescent="0.25">
      <c r="B55" s="27" t="s">
        <v>0</v>
      </c>
      <c r="C55" s="27" t="s">
        <v>11</v>
      </c>
      <c r="D55" s="27" t="s">
        <v>10</v>
      </c>
      <c r="E55" s="27"/>
      <c r="F55" s="27" t="s">
        <v>3</v>
      </c>
      <c r="G55" s="27" t="s">
        <v>198</v>
      </c>
      <c r="H55" s="40"/>
      <c r="I55" s="17"/>
    </row>
    <row r="56" spans="2:9" x14ac:dyDescent="0.25">
      <c r="B56" s="26">
        <v>25</v>
      </c>
      <c r="C56" s="35">
        <v>1</v>
      </c>
      <c r="D56" s="35" t="str">
        <f>VLOOKUP($B56,'Mtg 1 Entries'!$A$2:$I$187, 2)</f>
        <v>Benjamin</v>
      </c>
      <c r="E56" s="35" t="str">
        <f>VLOOKUP($B56,'Mtg 1 Entries'!$A$2:$I$187, 3)</f>
        <v>Game</v>
      </c>
      <c r="F56" s="35" t="s">
        <v>201</v>
      </c>
      <c r="G56" s="44" t="s">
        <v>509</v>
      </c>
      <c r="H56" s="35" t="str">
        <f>VLOOKUP($B56,'Mtg 1 Entries'!$A$2:$I$187, 6)</f>
        <v>U17M</v>
      </c>
      <c r="I56" s="17"/>
    </row>
    <row r="57" spans="2:9" x14ac:dyDescent="0.25">
      <c r="B57" s="26">
        <v>20</v>
      </c>
      <c r="C57" s="35">
        <v>2</v>
      </c>
      <c r="D57" s="35" t="s">
        <v>231</v>
      </c>
      <c r="E57" s="35" t="s">
        <v>526</v>
      </c>
      <c r="F57" s="35" t="str">
        <f>VLOOKUP($B57,'Mtg 1 Entries'!$A$2:$I$187, 4)</f>
        <v>Unattached</v>
      </c>
      <c r="G57" s="44" t="s">
        <v>510</v>
      </c>
      <c r="H57" s="35" t="str">
        <f>VLOOKUP($B57,'Mtg 1 Entries'!$A$2:$I$187, 6)</f>
        <v>U17M</v>
      </c>
      <c r="I57" s="17"/>
    </row>
    <row r="58" spans="2:9" x14ac:dyDescent="0.25">
      <c r="B58" s="26">
        <v>69</v>
      </c>
      <c r="C58" s="35">
        <v>3</v>
      </c>
      <c r="D58" s="35" t="str">
        <f>VLOOKUP($B58,'Mtg 1 Entries'!$A$2:$I$187, 2)</f>
        <v>Edward</v>
      </c>
      <c r="E58" s="35" t="str">
        <f>VLOOKUP($B58,'Mtg 1 Entries'!$A$2:$I$187, 3)</f>
        <v>Wilson</v>
      </c>
      <c r="F58" s="35" t="str">
        <f>VLOOKUP($B58,'Mtg 1 Entries'!$A$2:$I$187, 4)</f>
        <v>Bristol &amp; West AC</v>
      </c>
      <c r="G58" s="44" t="s">
        <v>511</v>
      </c>
      <c r="H58" s="35" t="str">
        <f>VLOOKUP($B58,'Mtg 1 Entries'!$A$2:$I$187, 6)</f>
        <v>U17M</v>
      </c>
      <c r="I58" s="17"/>
    </row>
    <row r="59" spans="2:9" x14ac:dyDescent="0.25">
      <c r="B59" s="26">
        <v>44</v>
      </c>
      <c r="C59" s="35">
        <v>4</v>
      </c>
      <c r="D59" s="35" t="str">
        <f>VLOOKUP($B59,'Mtg 1 Entries'!$A$2:$I$187, 2)</f>
        <v>Joshua</v>
      </c>
      <c r="E59" s="35" t="str">
        <f>VLOOKUP($B59,'Mtg 1 Entries'!$A$2:$I$187, 3)</f>
        <v>Maggs</v>
      </c>
      <c r="F59" s="35" t="str">
        <f>VLOOKUP($B59,'Mtg 1 Entries'!$A$2:$I$187, 4)</f>
        <v>Bristol &amp; West AC</v>
      </c>
      <c r="G59" s="44" t="s">
        <v>512</v>
      </c>
      <c r="H59" s="35" t="str">
        <f>VLOOKUP($B59,'Mtg 1 Entries'!$A$2:$I$187, 6)</f>
        <v>U17M</v>
      </c>
      <c r="I59" s="17"/>
    </row>
    <row r="60" spans="2:9" x14ac:dyDescent="0.25">
      <c r="B60" s="26">
        <v>420</v>
      </c>
      <c r="C60" s="35">
        <v>5</v>
      </c>
      <c r="D60" s="35" t="str">
        <f>VLOOKUP($B60,'Mtg 1 Entries'!$A$2:$I$187, 2)</f>
        <v>Alfie</v>
      </c>
      <c r="E60" s="35" t="str">
        <f>VLOOKUP($B60,'Mtg 1 Entries'!$A$2:$I$187, 3)</f>
        <v>King</v>
      </c>
      <c r="F60" s="35" t="str">
        <f>VLOOKUP($B60,'Mtg 1 Entries'!$A$2:$I$187, 4)</f>
        <v>Yate &amp; District AC</v>
      </c>
      <c r="G60" s="44" t="s">
        <v>513</v>
      </c>
      <c r="H60" s="35" t="str">
        <f>VLOOKUP($B60,'Mtg 1 Entries'!$A$2:$I$187, 6)</f>
        <v>U17M</v>
      </c>
      <c r="I60" s="17"/>
    </row>
    <row r="61" spans="2:9" x14ac:dyDescent="0.25">
      <c r="B61" s="26">
        <v>16</v>
      </c>
      <c r="C61" s="35">
        <v>6</v>
      </c>
      <c r="D61" s="35" t="str">
        <f>VLOOKUP($B61,'Mtg 1 Entries'!$A$2:$I$187, 2)</f>
        <v>Matthew</v>
      </c>
      <c r="E61" s="35" t="str">
        <f>VLOOKUP($B61,'Mtg 1 Entries'!$A$2:$I$187, 3)</f>
        <v>Chapman</v>
      </c>
      <c r="F61" s="35" t="str">
        <f>VLOOKUP($B61,'Mtg 1 Entries'!$A$2:$I$187, 4)</f>
        <v>Yate &amp; District AC</v>
      </c>
      <c r="G61" s="44" t="s">
        <v>514</v>
      </c>
      <c r="H61" s="35" t="str">
        <f>VLOOKUP($B61,'Mtg 1 Entries'!$A$2:$I$187, 6)</f>
        <v>U17M</v>
      </c>
      <c r="I61" s="17"/>
    </row>
    <row r="62" spans="2:9" x14ac:dyDescent="0.25">
      <c r="B62" s="26">
        <v>28</v>
      </c>
      <c r="C62" s="35">
        <v>7</v>
      </c>
      <c r="D62" s="35" t="str">
        <f>VLOOKUP($B62,'Mtg 1 Entries'!$A$2:$I$187, 2)</f>
        <v>James</v>
      </c>
      <c r="E62" s="35" t="str">
        <f>VLOOKUP($B62,'Mtg 1 Entries'!$A$2:$I$187, 3)</f>
        <v>Gentile</v>
      </c>
      <c r="F62" s="35" t="str">
        <f>VLOOKUP($B62,'Mtg 1 Entries'!$A$2:$I$187, 4)</f>
        <v>North Somerset AC</v>
      </c>
      <c r="G62" s="44" t="s">
        <v>515</v>
      </c>
      <c r="H62" s="35" t="str">
        <f>VLOOKUP($B62,'Mtg 1 Entries'!$A$2:$I$187, 6)</f>
        <v>U17M</v>
      </c>
      <c r="I62" s="17"/>
    </row>
    <row r="63" spans="2:9" x14ac:dyDescent="0.25">
      <c r="B63" s="17"/>
      <c r="C63" s="21"/>
      <c r="D63" s="17"/>
      <c r="E63" s="17"/>
      <c r="F63" s="17"/>
      <c r="G63" s="17"/>
      <c r="H63" s="17"/>
      <c r="I63" s="17"/>
    </row>
    <row r="64" spans="2:9" ht="15.75" thickBot="1" x14ac:dyDescent="0.3">
      <c r="B64" s="28" t="s">
        <v>12</v>
      </c>
      <c r="C64" s="36" t="s">
        <v>278</v>
      </c>
      <c r="D64" s="28" t="s">
        <v>8</v>
      </c>
      <c r="E64" s="36" t="s">
        <v>66</v>
      </c>
      <c r="F64" s="28" t="s">
        <v>279</v>
      </c>
      <c r="G64" s="36"/>
      <c r="H64" s="28" t="s">
        <v>199</v>
      </c>
      <c r="I64" s="17"/>
    </row>
    <row r="65" spans="2:9" x14ac:dyDescent="0.25">
      <c r="B65" s="40"/>
      <c r="C65" s="40"/>
      <c r="D65" s="40"/>
      <c r="E65" s="40"/>
      <c r="F65" s="40"/>
      <c r="G65" s="40"/>
      <c r="H65" s="40"/>
      <c r="I65" s="17"/>
    </row>
    <row r="66" spans="2:9" x14ac:dyDescent="0.25">
      <c r="B66" s="27" t="s">
        <v>0</v>
      </c>
      <c r="C66" s="27" t="s">
        <v>11</v>
      </c>
      <c r="D66" s="27" t="s">
        <v>10</v>
      </c>
      <c r="E66" s="27"/>
      <c r="F66" s="27" t="s">
        <v>3</v>
      </c>
      <c r="G66" s="27" t="s">
        <v>198</v>
      </c>
      <c r="H66" s="40"/>
      <c r="I66" s="17"/>
    </row>
    <row r="67" spans="2:9" x14ac:dyDescent="0.25">
      <c r="B67" s="26">
        <v>43</v>
      </c>
      <c r="C67" s="35">
        <v>1</v>
      </c>
      <c r="D67" s="35" t="str">
        <f>VLOOKUP($B67,'Mtg 1 Entries'!$A$2:$I$187, 2)</f>
        <v>Cameron</v>
      </c>
      <c r="E67" s="35" t="str">
        <f>VLOOKUP($B67,'Mtg 1 Entries'!$A$2:$I$187, 3)</f>
        <v>Lohia</v>
      </c>
      <c r="F67" s="35" t="s">
        <v>44</v>
      </c>
      <c r="G67" s="23">
        <v>11.51</v>
      </c>
      <c r="H67" s="35" t="str">
        <f>VLOOKUP($B67,'Mtg 1 Entries'!$A$2:$I$187, 6)</f>
        <v>U20M</v>
      </c>
      <c r="I67" s="17"/>
    </row>
    <row r="68" spans="2:9" x14ac:dyDescent="0.25">
      <c r="B68" s="26">
        <v>5</v>
      </c>
      <c r="C68" s="35">
        <v>2</v>
      </c>
      <c r="D68" s="35" t="str">
        <f>VLOOKUP($B68,'Mtg 1 Entries'!$A$2:$I$187, 2)</f>
        <v>Charlie</v>
      </c>
      <c r="E68" s="35" t="str">
        <f>VLOOKUP($B68,'Mtg 1 Entries'!$A$2:$I$187, 3)</f>
        <v>Bates</v>
      </c>
      <c r="F68" s="35" t="str">
        <f>VLOOKUP($B68,'Mtg 1 Entries'!$A$2:$I$187, 4)</f>
        <v>North Somerset AC</v>
      </c>
      <c r="G68" s="23">
        <v>11.64</v>
      </c>
      <c r="H68" s="35" t="str">
        <f>VLOOKUP($B68,'Mtg 1 Entries'!$A$2:$I$187, 6)</f>
        <v>U20M</v>
      </c>
      <c r="I68" s="17"/>
    </row>
    <row r="69" spans="2:9" x14ac:dyDescent="0.25">
      <c r="B69" s="26">
        <v>485</v>
      </c>
      <c r="C69" s="35">
        <v>3</v>
      </c>
      <c r="D69" s="35" t="str">
        <f>VLOOKUP($B69,'Mtg 1 Entries'!$A$2:$I$187, 2)</f>
        <v>Cameron</v>
      </c>
      <c r="E69" s="35" t="str">
        <f>VLOOKUP($B69,'Mtg 1 Entries'!$A$2:$I$187, 3)</f>
        <v>Worso</v>
      </c>
      <c r="F69" s="35" t="str">
        <f>VLOOKUP($B69,'Mtg 1 Entries'!$A$2:$I$187, 4)</f>
        <v>SGS</v>
      </c>
      <c r="G69" s="23">
        <v>12.53</v>
      </c>
      <c r="H69" s="35" t="str">
        <f>VLOOKUP($B69,'Mtg 1 Entries'!$A$2:$I$187, 6)</f>
        <v>U20M</v>
      </c>
    </row>
    <row r="70" spans="2:9" x14ac:dyDescent="0.25">
      <c r="B70" s="19"/>
      <c r="C70" s="19"/>
      <c r="D70" s="19"/>
      <c r="E70" s="19"/>
      <c r="F70" s="19"/>
      <c r="G70" s="19"/>
      <c r="H70" s="17"/>
    </row>
    <row r="71" spans="2:9" ht="15.75" thickBot="1" x14ac:dyDescent="0.3">
      <c r="B71" s="28" t="s">
        <v>12</v>
      </c>
      <c r="C71" s="36" t="s">
        <v>278</v>
      </c>
      <c r="D71" s="28" t="s">
        <v>8</v>
      </c>
      <c r="E71" s="36" t="s">
        <v>7</v>
      </c>
      <c r="F71" s="28" t="s">
        <v>279</v>
      </c>
      <c r="G71" s="36"/>
      <c r="H71" s="28" t="s">
        <v>199</v>
      </c>
    </row>
    <row r="72" spans="2:9" x14ac:dyDescent="0.25">
      <c r="B72" s="40"/>
      <c r="C72" s="40"/>
      <c r="D72" s="40"/>
      <c r="E72" s="40"/>
      <c r="F72" s="40"/>
      <c r="G72" s="40"/>
      <c r="H72" s="40"/>
    </row>
    <row r="73" spans="2:9" x14ac:dyDescent="0.25">
      <c r="B73" s="27" t="s">
        <v>0</v>
      </c>
      <c r="C73" s="27" t="s">
        <v>11</v>
      </c>
      <c r="D73" s="27" t="s">
        <v>10</v>
      </c>
      <c r="E73" s="27"/>
      <c r="F73" s="27" t="s">
        <v>3</v>
      </c>
      <c r="G73" s="27" t="s">
        <v>198</v>
      </c>
      <c r="H73" s="40"/>
    </row>
    <row r="74" spans="2:9" ht="15.75" x14ac:dyDescent="0.25">
      <c r="B74" s="49">
        <v>66</v>
      </c>
      <c r="C74" s="35">
        <v>1</v>
      </c>
      <c r="D74" s="35" t="str">
        <f>VLOOKUP($B74,'Mtg 1 Entries'!$A$2:$I$187, 2)</f>
        <v>Yvette</v>
      </c>
      <c r="E74" s="35" t="str">
        <f>VLOOKUP($B74,'Mtg 1 Entries'!$A$2:$I$187, 3)</f>
        <v>Westwood</v>
      </c>
      <c r="F74" s="35" t="str">
        <f>VLOOKUP($B74,'Mtg 1 Entries'!$A$2:$I$187, 4)</f>
        <v>Yate &amp; District AC</v>
      </c>
      <c r="G74" s="26">
        <v>12.14</v>
      </c>
      <c r="H74" s="35" t="str">
        <f>VLOOKUP($B74,'Mtg 1 Entries'!$A$2:$I$187, 6)</f>
        <v>SW</v>
      </c>
    </row>
    <row r="75" spans="2:9" ht="15.75" x14ac:dyDescent="0.25">
      <c r="B75" s="49">
        <v>1</v>
      </c>
      <c r="C75" s="35">
        <v>2</v>
      </c>
      <c r="D75" s="35" t="str">
        <f>VLOOKUP($B75,'Mtg 1 Entries'!$A$2:$I$187, 2)</f>
        <v>Henrietta</v>
      </c>
      <c r="E75" s="35" t="str">
        <f>VLOOKUP($B75,'Mtg 1 Entries'!$A$2:$I$187, 3)</f>
        <v>Anstey</v>
      </c>
      <c r="F75" s="35" t="str">
        <f>VLOOKUP($B75,'Mtg 1 Entries'!$A$2:$I$187, 4)</f>
        <v>Bristol &amp; West AC</v>
      </c>
      <c r="G75" s="26">
        <v>15.19</v>
      </c>
      <c r="H75" s="35" t="str">
        <f>VLOOKUP($B75,'Mtg 1 Entries'!$A$2:$I$187, 6)</f>
        <v>W45</v>
      </c>
    </row>
    <row r="76" spans="2:9" ht="15.75" x14ac:dyDescent="0.25">
      <c r="B76" s="49">
        <v>15</v>
      </c>
      <c r="C76" s="35">
        <v>3</v>
      </c>
      <c r="D76" s="35" t="str">
        <f>VLOOKUP($B76,'Mtg 1 Entries'!$A$2:$I$187, 2)</f>
        <v>Vicky</v>
      </c>
      <c r="E76" s="35" t="str">
        <f>VLOOKUP($B76,'Mtg 1 Entries'!$A$2:$I$187, 3)</f>
        <v>Catnach</v>
      </c>
      <c r="F76" s="35" t="str">
        <f>VLOOKUP($B76,'Mtg 1 Entries'!$A$2:$I$187, 4)</f>
        <v>Unattached</v>
      </c>
      <c r="G76" s="26">
        <v>15.58</v>
      </c>
      <c r="H76" s="35" t="str">
        <f>VLOOKUP($B76,'Mtg 1 Entries'!$A$2:$I$187, 6)</f>
        <v>W35</v>
      </c>
    </row>
    <row r="77" spans="2:9" x14ac:dyDescent="0.25">
      <c r="B77" s="19"/>
      <c r="C77" s="19"/>
      <c r="D77" s="19"/>
      <c r="E77" s="19"/>
      <c r="F77" s="19"/>
      <c r="G77" s="19"/>
      <c r="H77" s="19"/>
    </row>
    <row r="78" spans="2:9" ht="15.75" thickBot="1" x14ac:dyDescent="0.3">
      <c r="B78" s="28" t="s">
        <v>12</v>
      </c>
      <c r="C78" s="36" t="s">
        <v>278</v>
      </c>
      <c r="D78" s="28" t="s">
        <v>8</v>
      </c>
      <c r="E78" s="36" t="s">
        <v>18</v>
      </c>
      <c r="F78" s="28" t="s">
        <v>279</v>
      </c>
      <c r="G78" s="36"/>
      <c r="H78" s="28" t="s">
        <v>199</v>
      </c>
    </row>
    <row r="79" spans="2:9" x14ac:dyDescent="0.25">
      <c r="B79" s="40"/>
      <c r="C79" s="40"/>
      <c r="D79" s="40"/>
      <c r="E79" s="40"/>
      <c r="F79" s="40"/>
      <c r="G79" s="40"/>
      <c r="H79" s="40"/>
    </row>
    <row r="80" spans="2:9" x14ac:dyDescent="0.25">
      <c r="B80" s="27" t="s">
        <v>0</v>
      </c>
      <c r="C80" s="27" t="s">
        <v>11</v>
      </c>
      <c r="D80" s="27" t="s">
        <v>10</v>
      </c>
      <c r="E80" s="27"/>
      <c r="F80" s="27" t="s">
        <v>3</v>
      </c>
      <c r="G80" s="27" t="s">
        <v>198</v>
      </c>
      <c r="H80" s="40"/>
    </row>
    <row r="81" spans="2:8" x14ac:dyDescent="0.25">
      <c r="B81" s="26">
        <v>461</v>
      </c>
      <c r="C81" s="35">
        <v>1</v>
      </c>
      <c r="D81" s="35" t="str">
        <f>VLOOKUP($B81,'Mtg 1 Entries'!$A$2:$I$187, 2)</f>
        <v>Richard</v>
      </c>
      <c r="E81" s="35" t="str">
        <f>VLOOKUP($B81,'Mtg 1 Entries'!$A$2:$I$187, 3)</f>
        <v>Tremblen</v>
      </c>
      <c r="F81" s="35" t="str">
        <f>VLOOKUP($B81,'Mtg 1 Entries'!$A$2:$I$187, 4)</f>
        <v>Swansea Harriers AC</v>
      </c>
      <c r="G81" s="44" t="s">
        <v>502</v>
      </c>
      <c r="H81" s="35" t="str">
        <f>VLOOKUP($B81,'Mtg 1 Entries'!$A$2:$I$187, 6)</f>
        <v>SM</v>
      </c>
    </row>
    <row r="82" spans="2:8" x14ac:dyDescent="0.25">
      <c r="B82" s="26">
        <v>477</v>
      </c>
      <c r="C82" s="35">
        <v>2</v>
      </c>
      <c r="D82" s="35" t="str">
        <f>VLOOKUP($B82,'Mtg 1 Entries'!$A$2:$I$187, 2)</f>
        <v>Ben</v>
      </c>
      <c r="E82" s="35" t="str">
        <f>VLOOKUP($B82,'Mtg 1 Entries'!$A$2:$I$187, 3)</f>
        <v>Tulloch</v>
      </c>
      <c r="F82" s="35" t="str">
        <f>VLOOKUP($B82,'Mtg 1 Entries'!$A$2:$I$187, 4)</f>
        <v>Bristol &amp; West AC</v>
      </c>
      <c r="G82" s="44" t="s">
        <v>503</v>
      </c>
      <c r="H82" s="35" t="str">
        <f>VLOOKUP($B82,'Mtg 1 Entries'!$A$2:$I$187, 6)</f>
        <v>SM</v>
      </c>
    </row>
    <row r="83" spans="2:8" x14ac:dyDescent="0.25">
      <c r="B83" s="26">
        <v>53</v>
      </c>
      <c r="C83" s="35">
        <v>3</v>
      </c>
      <c r="D83" s="35" t="str">
        <f>VLOOKUP($B83,'Mtg 1 Entries'!$A$2:$I$187, 2)</f>
        <v>Rob</v>
      </c>
      <c r="E83" s="35" t="str">
        <f>VLOOKUP($B83,'Mtg 1 Entries'!$A$2:$I$187, 3)</f>
        <v>Phillips</v>
      </c>
      <c r="F83" s="35" t="str">
        <f>VLOOKUP($B83,'Mtg 1 Entries'!$A$2:$I$187, 4)</f>
        <v>Yate &amp; District AC</v>
      </c>
      <c r="G83" s="44" t="s">
        <v>504</v>
      </c>
      <c r="H83" s="35" t="str">
        <f>VLOOKUP($B83,'Mtg 1 Entries'!$A$2:$I$187, 6)</f>
        <v>SM</v>
      </c>
    </row>
    <row r="84" spans="2:8" x14ac:dyDescent="0.25">
      <c r="B84" s="26">
        <v>479</v>
      </c>
      <c r="C84" s="35">
        <v>4</v>
      </c>
      <c r="D84" s="35" t="str">
        <f>VLOOKUP($B84,'Mtg 1 Entries'!$A$2:$I$187, 2)</f>
        <v>Timothy</v>
      </c>
      <c r="E84" s="35" t="str">
        <f>VLOOKUP($B84,'Mtg 1 Entries'!$A$2:$I$187, 3)</f>
        <v>Pike</v>
      </c>
      <c r="F84" s="35" t="str">
        <f>VLOOKUP($B84,'Mtg 1 Entries'!$A$2:$I$187, 4)</f>
        <v>Bristol &amp; West AC</v>
      </c>
      <c r="G84" s="44" t="s">
        <v>505</v>
      </c>
      <c r="H84" s="35" t="str">
        <f>VLOOKUP($B84,'Mtg 1 Entries'!$A$2:$I$187, 6)</f>
        <v>SM</v>
      </c>
    </row>
    <row r="85" spans="2:8" x14ac:dyDescent="0.25">
      <c r="B85" s="26">
        <v>54</v>
      </c>
      <c r="C85" s="35">
        <v>5</v>
      </c>
      <c r="D85" s="35" t="str">
        <f>VLOOKUP($B85,'Mtg 1 Entries'!$A$2:$I$187, 2)</f>
        <v>Imam</v>
      </c>
      <c r="E85" s="35" t="str">
        <f>VLOOKUP($B85,'Mtg 1 Entries'!$A$2:$I$187, 3)</f>
        <v>Qazi</v>
      </c>
      <c r="F85" s="35" t="str">
        <f>VLOOKUP($B85,'Mtg 1 Entries'!$A$2:$I$187, 4)</f>
        <v>Team Bath AC</v>
      </c>
      <c r="G85" s="44" t="s">
        <v>506</v>
      </c>
      <c r="H85" s="35" t="str">
        <f>VLOOKUP($B85,'Mtg 1 Entries'!$A$2:$I$187, 6)</f>
        <v>M40</v>
      </c>
    </row>
    <row r="86" spans="2:8" x14ac:dyDescent="0.25">
      <c r="B86" s="26">
        <v>19</v>
      </c>
      <c r="C86" s="35">
        <v>6</v>
      </c>
      <c r="D86" s="35" t="s">
        <v>529</v>
      </c>
      <c r="E86" s="35" t="s">
        <v>530</v>
      </c>
      <c r="F86" s="35" t="str">
        <f>VLOOKUP($B86,'Mtg 1 Entries'!$A$2:$I$187, 4)</f>
        <v>Bristol &amp; West AC</v>
      </c>
      <c r="G86" s="44" t="s">
        <v>507</v>
      </c>
      <c r="H86" s="35" t="str">
        <f>VLOOKUP($B86,'Mtg 1 Entries'!$A$2:$I$187, 6)</f>
        <v>M55</v>
      </c>
    </row>
    <row r="87" spans="2:8" x14ac:dyDescent="0.25">
      <c r="B87" s="26">
        <v>468</v>
      </c>
      <c r="C87" s="35">
        <v>7</v>
      </c>
      <c r="D87" s="35" t="str">
        <f>VLOOKUP($B87,'Mtg 1 Entries'!$A$2:$I$187, 2)</f>
        <v>Callum</v>
      </c>
      <c r="E87" s="35" t="str">
        <f>VLOOKUP($B87,'Mtg 1 Entries'!$A$2:$I$187, 3)</f>
        <v>Collins</v>
      </c>
      <c r="F87" s="35" t="str">
        <f>VLOOKUP($B87,'Mtg 1 Entries'!$A$2:$I$187, 4)</f>
        <v>Bristol &amp; West AC</v>
      </c>
      <c r="G87" s="44" t="s">
        <v>508</v>
      </c>
      <c r="H87" s="35" t="str">
        <f>VLOOKUP($B87,'Mtg 1 Entries'!$A$2:$I$187, 6)</f>
        <v>M60</v>
      </c>
    </row>
    <row r="89" spans="2:8" ht="15.75" thickBot="1" x14ac:dyDescent="0.3">
      <c r="B89" s="28" t="s">
        <v>12</v>
      </c>
      <c r="C89" s="36" t="s">
        <v>283</v>
      </c>
      <c r="D89" s="28" t="s">
        <v>8</v>
      </c>
      <c r="E89" s="36" t="s">
        <v>280</v>
      </c>
      <c r="F89" s="28" t="s">
        <v>531</v>
      </c>
      <c r="G89" s="36"/>
      <c r="H89" s="28" t="s">
        <v>199</v>
      </c>
    </row>
    <row r="90" spans="2:8" x14ac:dyDescent="0.25">
      <c r="B90" s="40"/>
      <c r="C90" s="40"/>
      <c r="D90" s="40"/>
      <c r="E90" s="40"/>
      <c r="F90" s="40"/>
      <c r="G90" s="40"/>
      <c r="H90" s="40"/>
    </row>
    <row r="91" spans="2:8" x14ac:dyDescent="0.25">
      <c r="B91" s="27" t="s">
        <v>0</v>
      </c>
      <c r="C91" s="27" t="s">
        <v>11</v>
      </c>
      <c r="D91" s="27" t="s">
        <v>10</v>
      </c>
      <c r="E91" s="27"/>
      <c r="F91" s="27" t="s">
        <v>3</v>
      </c>
      <c r="G91" s="27" t="s">
        <v>198</v>
      </c>
      <c r="H91" s="40"/>
    </row>
    <row r="92" spans="2:8" ht="15.75" x14ac:dyDescent="0.25">
      <c r="B92" s="50">
        <v>14</v>
      </c>
      <c r="C92" s="35">
        <v>1</v>
      </c>
      <c r="D92" s="35" t="str">
        <f>VLOOKUP($B92,'Mtg 1 Entries'!$A$2:$I$187, 2)</f>
        <v>Stephanie</v>
      </c>
      <c r="E92" s="35" t="str">
        <f>VLOOKUP($B92,'Mtg 1 Entries'!$A$2:$I$187, 3)</f>
        <v>Brooks</v>
      </c>
      <c r="F92" s="35" t="str">
        <f>VLOOKUP($B92,'Mtg 1 Entries'!$A$2:$I$187, 4)</f>
        <v>North Somerset AC</v>
      </c>
      <c r="G92" s="26">
        <v>46.22</v>
      </c>
      <c r="H92" s="35" t="str">
        <f>VLOOKUP($B92,'Mtg 1 Entries'!$A$2:$I$187, 6)</f>
        <v>U17L</v>
      </c>
    </row>
    <row r="93" spans="2:8" ht="15.75" x14ac:dyDescent="0.25">
      <c r="B93" s="50">
        <v>415</v>
      </c>
      <c r="C93" s="35">
        <v>2</v>
      </c>
      <c r="D93" s="35" t="str">
        <f>VLOOKUP($B93,'Mtg 1 Entries'!$A$2:$I$187, 2)</f>
        <v>Ella</v>
      </c>
      <c r="E93" s="35" t="str">
        <f>VLOOKUP($B93,'Mtg 1 Entries'!$A$2:$I$187, 3)</f>
        <v>Griffin</v>
      </c>
      <c r="F93" s="35" t="str">
        <f>VLOOKUP($B93,'Mtg 1 Entries'!$A$2:$I$187, 4)</f>
        <v>Wycombe Phoenix Harriers &amp; AC</v>
      </c>
      <c r="G93" s="26">
        <v>47.68</v>
      </c>
      <c r="H93" s="35" t="str">
        <f>VLOOKUP($B93,'Mtg 1 Entries'!$A$2:$I$187, 6)</f>
        <v>U17L</v>
      </c>
    </row>
    <row r="94" spans="2:8" x14ac:dyDescent="0.25">
      <c r="B94" s="26">
        <v>33</v>
      </c>
      <c r="C94" s="35">
        <v>3</v>
      </c>
      <c r="D94" s="35" t="str">
        <f>VLOOKUP($B94,'Mtg 1 Entries'!$A$2:$I$187, 2)</f>
        <v>Daisy</v>
      </c>
      <c r="E94" s="35" t="str">
        <f>VLOOKUP($B94,'Mtg 1 Entries'!$A$2:$I$187, 3)</f>
        <v>Harvey</v>
      </c>
      <c r="F94" s="35" t="str">
        <f>VLOOKUP($B94,'Mtg 1 Entries'!$A$2:$I$187, 4)</f>
        <v>Yate &amp; District AC</v>
      </c>
      <c r="G94" s="23">
        <v>48.96</v>
      </c>
      <c r="H94" s="35" t="str">
        <f>VLOOKUP($B94,'Mtg 1 Entries'!$A$2:$I$187, 6)</f>
        <v>U17L</v>
      </c>
    </row>
    <row r="95" spans="2:8" x14ac:dyDescent="0.25">
      <c r="B95" s="19"/>
      <c r="C95" s="19"/>
      <c r="D95" s="19"/>
      <c r="E95" s="19"/>
      <c r="F95" s="19"/>
      <c r="G95" s="19"/>
      <c r="H95" s="19"/>
    </row>
    <row r="96" spans="2:8" ht="15.75" thickBot="1" x14ac:dyDescent="0.3">
      <c r="B96" s="28" t="s">
        <v>12</v>
      </c>
      <c r="C96" s="36" t="s">
        <v>284</v>
      </c>
      <c r="D96" s="28" t="s">
        <v>8</v>
      </c>
      <c r="E96" s="36" t="s">
        <v>7</v>
      </c>
      <c r="F96" s="28" t="s">
        <v>279</v>
      </c>
      <c r="G96" s="36"/>
      <c r="H96" s="28" t="s">
        <v>199</v>
      </c>
    </row>
    <row r="97" spans="2:8" x14ac:dyDescent="0.25">
      <c r="B97" s="40"/>
      <c r="C97" s="40"/>
      <c r="D97" s="40"/>
      <c r="E97" s="40"/>
      <c r="F97" s="40"/>
      <c r="G97" s="40"/>
      <c r="H97" s="40"/>
    </row>
    <row r="98" spans="2:8" x14ac:dyDescent="0.25">
      <c r="B98" s="27" t="s">
        <v>0</v>
      </c>
      <c r="C98" s="27" t="s">
        <v>11</v>
      </c>
      <c r="D98" s="27" t="s">
        <v>10</v>
      </c>
      <c r="E98" s="27"/>
      <c r="F98" s="27" t="s">
        <v>3</v>
      </c>
      <c r="G98" s="27" t="s">
        <v>198</v>
      </c>
      <c r="H98" s="40"/>
    </row>
    <row r="99" spans="2:8" x14ac:dyDescent="0.25">
      <c r="B99" s="26">
        <v>1</v>
      </c>
      <c r="C99" s="35">
        <v>1</v>
      </c>
      <c r="D99" s="35" t="str">
        <f>VLOOKUP($B99,'Mtg 1 Entries'!$A$2:$I$187, 2)</f>
        <v>Henrietta</v>
      </c>
      <c r="E99" s="35" t="str">
        <f>VLOOKUP($B99,'Mtg 1 Entries'!$A$2:$I$187, 3)</f>
        <v>Anstey</v>
      </c>
      <c r="F99" s="35" t="str">
        <f>VLOOKUP($B99,'Mtg 1 Entries'!$A$2:$I$187, 4)</f>
        <v>Bristol &amp; West AC</v>
      </c>
      <c r="G99" s="44" t="s">
        <v>521</v>
      </c>
      <c r="H99" s="35" t="str">
        <f>VLOOKUP($B99,'Mtg 1 Entries'!$A$2:$I$187, 6)</f>
        <v>W45</v>
      </c>
    </row>
    <row r="101" spans="2:8" ht="15.75" thickBot="1" x14ac:dyDescent="0.3">
      <c r="B101" s="28" t="s">
        <v>12</v>
      </c>
      <c r="C101" s="36">
        <v>1500</v>
      </c>
      <c r="D101" s="28" t="s">
        <v>8</v>
      </c>
      <c r="E101" s="36" t="s">
        <v>522</v>
      </c>
      <c r="F101" s="28" t="s">
        <v>285</v>
      </c>
      <c r="G101" s="36"/>
      <c r="H101" s="28" t="s">
        <v>199</v>
      </c>
    </row>
    <row r="102" spans="2:8" x14ac:dyDescent="0.25">
      <c r="B102" s="40"/>
      <c r="C102" s="40"/>
      <c r="D102" s="40"/>
      <c r="E102" s="40"/>
      <c r="F102" s="40"/>
      <c r="G102" s="40"/>
      <c r="H102" s="40"/>
    </row>
    <row r="103" spans="2:8" x14ac:dyDescent="0.25">
      <c r="B103" s="27" t="s">
        <v>0</v>
      </c>
      <c r="C103" s="27" t="s">
        <v>11</v>
      </c>
      <c r="D103" s="27" t="s">
        <v>10</v>
      </c>
      <c r="E103" s="27"/>
      <c r="F103" s="27" t="s">
        <v>3</v>
      </c>
      <c r="G103" s="27" t="s">
        <v>198</v>
      </c>
      <c r="H103" s="40"/>
    </row>
    <row r="104" spans="2:8" x14ac:dyDescent="0.25">
      <c r="B104" s="26">
        <v>478</v>
      </c>
      <c r="C104" s="35">
        <v>1</v>
      </c>
      <c r="D104" s="35" t="str">
        <f>VLOOKUP($B104,'Mtg 1 Entries'!$A$2:$I$187, 2)</f>
        <v>Kiera</v>
      </c>
      <c r="E104" s="35" t="str">
        <f>VLOOKUP($B104,'Mtg 1 Entries'!$A$2:$I$187, 3)</f>
        <v>Deveraux</v>
      </c>
      <c r="F104" s="35" t="str">
        <f>VLOOKUP($B104,'Mtg 1 Entries'!$A$2:$I$187, 4)</f>
        <v>North Somerset AC</v>
      </c>
      <c r="G104" s="46">
        <v>3.5069444444444445E-3</v>
      </c>
      <c r="H104" s="35" t="str">
        <f>VLOOKUP($B104,'Mtg 1 Entries'!$A$2:$I$187, 6)</f>
        <v>U15G</v>
      </c>
    </row>
    <row r="105" spans="2:8" x14ac:dyDescent="0.25">
      <c r="B105" s="26">
        <v>494</v>
      </c>
      <c r="C105" s="35">
        <v>2</v>
      </c>
      <c r="D105" s="35" t="str">
        <f>VLOOKUP($B105,'Mtg 1 Entries'!$A$2:$I$187, 2)</f>
        <v>Amy</v>
      </c>
      <c r="E105" s="35" t="str">
        <f>VLOOKUP($B105,'Mtg 1 Entries'!$A$2:$I$187, 3)</f>
        <v>Nicholls</v>
      </c>
      <c r="F105" s="35" t="str">
        <f>VLOOKUP($B105,'Mtg 1 Entries'!$A$2:$I$187, 4)</f>
        <v>Bristol &amp; West AC</v>
      </c>
      <c r="G105" s="46">
        <v>3.6048611111111108E-3</v>
      </c>
      <c r="H105" s="35" t="str">
        <f>VLOOKUP($B105,'Mtg 1 Entries'!$A$2:$I$187, 6)</f>
        <v>U15G</v>
      </c>
    </row>
    <row r="106" spans="2:8" x14ac:dyDescent="0.25">
      <c r="B106" s="26">
        <v>492</v>
      </c>
      <c r="C106" s="35">
        <v>3</v>
      </c>
      <c r="D106" s="35" t="str">
        <f>VLOOKUP($B106,'Mtg 1 Entries'!$A$2:$I$187, 2)</f>
        <v>Olivia</v>
      </c>
      <c r="E106" s="35" t="str">
        <f>VLOOKUP($B106,'Mtg 1 Entries'!$A$2:$I$187, 3)</f>
        <v>Hogan</v>
      </c>
      <c r="F106" s="35" t="str">
        <f>VLOOKUP($B106,'Mtg 1 Entries'!$A$2:$I$187, 4)</f>
        <v>Bristol &amp; West AC</v>
      </c>
      <c r="G106" s="46">
        <v>3.682175925925926E-3</v>
      </c>
      <c r="H106" s="35" t="str">
        <f>VLOOKUP($B106,'Mtg 1 Entries'!$A$2:$I$187, 6)</f>
        <v>SW</v>
      </c>
    </row>
    <row r="107" spans="2:8" x14ac:dyDescent="0.25">
      <c r="B107" s="26">
        <v>496</v>
      </c>
      <c r="C107" s="35">
        <v>4</v>
      </c>
      <c r="D107" s="35" t="str">
        <f>VLOOKUP($B107,'Mtg 1 Entries'!$A$2:$I$187, 2)</f>
        <v>Molly</v>
      </c>
      <c r="E107" s="35" t="str">
        <f>VLOOKUP($B107,'Mtg 1 Entries'!$A$2:$I$187, 3)</f>
        <v>Thomas</v>
      </c>
      <c r="F107" s="35" t="str">
        <f>VLOOKUP($B107,'Mtg 1 Entries'!$A$2:$I$187, 4)</f>
        <v>Bristol &amp; West AC</v>
      </c>
      <c r="G107" s="46">
        <v>3.7096064814814817E-3</v>
      </c>
      <c r="H107" s="35" t="str">
        <f>VLOOKUP($B107,'Mtg 1 Entries'!$A$2:$I$187, 6)</f>
        <v>U15G</v>
      </c>
    </row>
    <row r="108" spans="2:8" x14ac:dyDescent="0.25">
      <c r="B108" s="26">
        <v>417</v>
      </c>
      <c r="C108" s="35">
        <v>5</v>
      </c>
      <c r="D108" s="35" t="str">
        <f>VLOOKUP($B108,'Mtg 1 Entries'!$A$2:$I$187, 2)</f>
        <v>Sophi</v>
      </c>
      <c r="E108" s="35" t="str">
        <f>VLOOKUP($B108,'Mtg 1 Entries'!$A$2:$I$187, 3)</f>
        <v>Hayes-Hoyle</v>
      </c>
      <c r="F108" s="35" t="str">
        <f>VLOOKUP($B108,'Mtg 1 Entries'!$A$2:$I$187, 4)</f>
        <v>Bristol &amp; West AC</v>
      </c>
      <c r="G108" s="46">
        <v>3.7130787037037041E-3</v>
      </c>
      <c r="H108" s="35" t="str">
        <f>VLOOKUP($B108,'Mtg 1 Entries'!$A$2:$I$187, 6)</f>
        <v>U15G</v>
      </c>
    </row>
    <row r="109" spans="2:8" x14ac:dyDescent="0.25">
      <c r="B109" s="26">
        <v>489</v>
      </c>
      <c r="C109" s="35">
        <v>6</v>
      </c>
      <c r="D109" s="35" t="str">
        <f>VLOOKUP($B109,'Mtg 1 Entries'!$A$2:$I$187, 2)</f>
        <v>Olivia</v>
      </c>
      <c r="E109" s="35" t="str">
        <f>VLOOKUP($B109,'Mtg 1 Entries'!$A$2:$I$187, 3)</f>
        <v>Maidment</v>
      </c>
      <c r="F109" s="35" t="str">
        <f>VLOOKUP($B109,'Mtg 1 Entries'!$A$2:$I$187, 4)</f>
        <v>North Somerset AC</v>
      </c>
      <c r="G109" s="46">
        <v>3.8253472222222217E-3</v>
      </c>
      <c r="H109" s="35" t="str">
        <f>VLOOKUP($B109,'Mtg 1 Entries'!$A$2:$I$187, 6)</f>
        <v>U15G</v>
      </c>
    </row>
    <row r="110" spans="2:8" x14ac:dyDescent="0.25">
      <c r="B110" s="26">
        <v>493</v>
      </c>
      <c r="C110" s="35">
        <v>7</v>
      </c>
      <c r="D110" s="35" t="str">
        <f>VLOOKUP($B110,'Mtg 1 Entries'!$A$2:$I$187, 2)</f>
        <v>Katie</v>
      </c>
      <c r="E110" s="35" t="str">
        <f>VLOOKUP($B110,'Mtg 1 Entries'!$A$2:$I$187, 3)</f>
        <v>Whitaker</v>
      </c>
      <c r="F110" s="35" t="str">
        <f>VLOOKUP($B110,'Mtg 1 Entries'!$A$2:$I$187, 4)</f>
        <v>Yate &amp; District AC</v>
      </c>
      <c r="G110" s="46">
        <v>4.0103009259259258E-3</v>
      </c>
      <c r="H110" s="35" t="str">
        <f>VLOOKUP($B110,'Mtg 1 Entries'!$A$2:$I$187, 6)</f>
        <v>U15G</v>
      </c>
    </row>
    <row r="111" spans="2:8" x14ac:dyDescent="0.25">
      <c r="B111" s="26">
        <v>488</v>
      </c>
      <c r="C111" s="35">
        <v>8</v>
      </c>
      <c r="D111" s="35" t="str">
        <f>VLOOKUP($B111,'Mtg 1 Entries'!$A$2:$I$187, 2)</f>
        <v>Sophie</v>
      </c>
      <c r="E111" s="35" t="str">
        <f>VLOOKUP($B111,'Mtg 1 Entries'!$A$2:$I$187, 3)</f>
        <v>Lane</v>
      </c>
      <c r="F111" s="35" t="str">
        <f>VLOOKUP($B111,'Mtg 1 Entries'!$A$2:$I$187, 4)</f>
        <v>Yate &amp; District AC</v>
      </c>
      <c r="G111" s="46">
        <v>4.3185185185185184E-3</v>
      </c>
      <c r="H111" s="35" t="str">
        <f>VLOOKUP($B111,'Mtg 1 Entries'!$A$2:$I$187, 6)</f>
        <v>U15G</v>
      </c>
    </row>
    <row r="112" spans="2:8" x14ac:dyDescent="0.25">
      <c r="B112" s="26">
        <v>490</v>
      </c>
      <c r="C112" s="35">
        <v>9</v>
      </c>
      <c r="D112" s="35" t="str">
        <f>VLOOKUP($B112,'Mtg 1 Entries'!$A$2:$I$187, 2)</f>
        <v>Caroline</v>
      </c>
      <c r="E112" s="35" t="str">
        <f>VLOOKUP($B112,'Mtg 1 Entries'!$A$2:$I$187, 3)</f>
        <v>Lavis</v>
      </c>
      <c r="F112" s="35" t="str">
        <f>VLOOKUP($B112,'Mtg 1 Entries'!$A$2:$I$187, 4)</f>
        <v>Hogweed Trotters</v>
      </c>
      <c r="G112" s="46">
        <v>4.8131944444444446E-3</v>
      </c>
      <c r="H112" s="35" t="str">
        <f>VLOOKUP($B112,'Mtg 1 Entries'!$A$2:$I$187, 6)</f>
        <v>W70</v>
      </c>
    </row>
    <row r="114" spans="2:8" ht="15.75" thickBot="1" x14ac:dyDescent="0.3">
      <c r="B114" s="28" t="s">
        <v>12</v>
      </c>
      <c r="C114" s="36">
        <v>1500</v>
      </c>
      <c r="D114" s="28" t="s">
        <v>8</v>
      </c>
      <c r="E114" s="36" t="s">
        <v>523</v>
      </c>
      <c r="F114" s="28" t="s">
        <v>285</v>
      </c>
      <c r="G114" s="36"/>
      <c r="H114" s="28" t="s">
        <v>199</v>
      </c>
    </row>
    <row r="115" spans="2:8" x14ac:dyDescent="0.25">
      <c r="B115" s="40"/>
      <c r="C115" s="40"/>
      <c r="D115" s="40"/>
      <c r="E115" s="40"/>
      <c r="F115" s="40"/>
      <c r="G115" s="40"/>
      <c r="H115" s="40"/>
    </row>
    <row r="116" spans="2:8" x14ac:dyDescent="0.25">
      <c r="B116" s="27" t="s">
        <v>0</v>
      </c>
      <c r="C116" s="27" t="s">
        <v>11</v>
      </c>
      <c r="D116" s="27" t="s">
        <v>10</v>
      </c>
      <c r="E116" s="27"/>
      <c r="F116" s="27" t="s">
        <v>3</v>
      </c>
      <c r="G116" s="27" t="s">
        <v>198</v>
      </c>
      <c r="H116" s="40"/>
    </row>
    <row r="117" spans="2:8" x14ac:dyDescent="0.25">
      <c r="B117" s="26">
        <v>422</v>
      </c>
      <c r="C117" s="35">
        <v>1</v>
      </c>
      <c r="D117" s="35" t="str">
        <f>VLOOKUP($B117,'Mtg 1 Entries'!$A$2:$I$187, 2)</f>
        <v>Owen</v>
      </c>
      <c r="E117" s="35" t="str">
        <f>VLOOKUP($B117,'Mtg 1 Entries'!$A$2:$I$187, 3)</f>
        <v>Locke</v>
      </c>
      <c r="F117" s="35" t="str">
        <f>VLOOKUP($B117,'Mtg 1 Entries'!$A$2:$I$187, 4)</f>
        <v>Cardiff Amateur Athletic Club</v>
      </c>
      <c r="G117" s="46">
        <v>2.8885416666666673E-3</v>
      </c>
      <c r="H117" s="35" t="str">
        <f>VLOOKUP($B117,'Mtg 1 Entries'!$A$2:$I$187, 6)</f>
        <v>SM</v>
      </c>
    </row>
    <row r="118" spans="2:8" x14ac:dyDescent="0.25">
      <c r="B118" s="26">
        <v>495</v>
      </c>
      <c r="C118" s="35">
        <v>2</v>
      </c>
      <c r="D118" s="35" t="str">
        <f>VLOOKUP($B118,'Mtg 1 Entries'!$A$2:$I$187, 2)</f>
        <v>Rufus</v>
      </c>
      <c r="E118" s="35" t="str">
        <f>VLOOKUP($B118,'Mtg 1 Entries'!$A$2:$I$187, 3)</f>
        <v>Thomas</v>
      </c>
      <c r="F118" s="35" t="str">
        <f>VLOOKUP($B118,'Mtg 1 Entries'!$A$2:$I$187, 4)</f>
        <v>Bristol &amp; West AC</v>
      </c>
      <c r="G118" s="46">
        <v>3.028125E-3</v>
      </c>
      <c r="H118" s="35" t="str">
        <f>VLOOKUP($B118,'Mtg 1 Entries'!$A$2:$I$187, 6)</f>
        <v>U17B</v>
      </c>
    </row>
    <row r="119" spans="2:8" x14ac:dyDescent="0.25">
      <c r="B119" s="26">
        <v>410</v>
      </c>
      <c r="C119" s="35">
        <v>3</v>
      </c>
      <c r="D119" s="35" t="str">
        <f>VLOOKUP($B119,'Mtg 1 Entries'!$A$2:$I$187, 2)</f>
        <v>Muktaar</v>
      </c>
      <c r="E119" s="35" t="str">
        <f>VLOOKUP($B119,'Mtg 1 Entries'!$A$2:$I$187, 3)</f>
        <v>Farhan</v>
      </c>
      <c r="F119" s="35" t="str">
        <f>VLOOKUP($B119,'Mtg 1 Entries'!$A$2:$I$187, 4)</f>
        <v>Cardiff</v>
      </c>
      <c r="G119" s="46">
        <v>3.0626157407407407E-3</v>
      </c>
      <c r="H119" s="35" t="str">
        <f>VLOOKUP($B119,'Mtg 1 Entries'!$A$2:$I$187, 6)</f>
        <v>SM</v>
      </c>
    </row>
    <row r="120" spans="2:8" x14ac:dyDescent="0.25">
      <c r="B120" s="26">
        <v>435</v>
      </c>
      <c r="C120" s="35">
        <v>4</v>
      </c>
      <c r="D120" s="35" t="str">
        <f>VLOOKUP($B120,'Mtg 1 Entries'!$A$2:$I$187, 2)</f>
        <v>Seamus</v>
      </c>
      <c r="E120" s="35" t="str">
        <f>VLOOKUP($B120,'Mtg 1 Entries'!$A$2:$I$187, 3)</f>
        <v>Robinson</v>
      </c>
      <c r="F120" s="35" t="str">
        <f>VLOOKUP($B120,'Mtg 1 Entries'!$A$2:$I$187, 4)</f>
        <v>Yate &amp; District AC</v>
      </c>
      <c r="G120" s="46">
        <v>3.0787037037037037E-3</v>
      </c>
      <c r="H120" s="35" t="str">
        <f>VLOOKUP($B120,'Mtg 1 Entries'!$A$2:$I$187, 6)</f>
        <v>U15B</v>
      </c>
    </row>
    <row r="121" spans="2:8" x14ac:dyDescent="0.25">
      <c r="B121" s="26">
        <v>416</v>
      </c>
      <c r="C121" s="35">
        <v>5</v>
      </c>
      <c r="D121" s="35" t="str">
        <f>VLOOKUP($B121,'Mtg 1 Entries'!$A$2:$I$187, 2)</f>
        <v>Peter</v>
      </c>
      <c r="E121" s="35" t="str">
        <f>VLOOKUP($B121,'Mtg 1 Entries'!$A$2:$I$187, 3)</f>
        <v>Grist</v>
      </c>
      <c r="F121" s="35" t="str">
        <f>VLOOKUP($B121,'Mtg 1 Entries'!$A$2:$I$187, 4)</f>
        <v>Team Bath AC</v>
      </c>
      <c r="G121" s="46">
        <v>3.1002314814814816E-3</v>
      </c>
      <c r="H121" s="35" t="str">
        <f>VLOOKUP($B121,'Mtg 1 Entries'!$A$2:$I$187, 6)</f>
        <v>M35</v>
      </c>
    </row>
    <row r="122" spans="2:8" x14ac:dyDescent="0.25">
      <c r="B122" s="26">
        <v>427</v>
      </c>
      <c r="C122" s="35">
        <v>6</v>
      </c>
      <c r="D122" s="35" t="str">
        <f>VLOOKUP($B122,'Mtg 1 Entries'!$A$2:$I$187, 2)</f>
        <v>Salman magag</v>
      </c>
      <c r="E122" s="35" t="str">
        <f>VLOOKUP($B122,'Mtg 1 Entries'!$A$2:$I$187, 3)</f>
        <v>Maygag</v>
      </c>
      <c r="F122" s="35" t="str">
        <f>VLOOKUP($B122,'Mtg 1 Entries'!$A$2:$I$187, 4)</f>
        <v>Unattached</v>
      </c>
      <c r="G122" s="46">
        <v>3.2098379629629629E-3</v>
      </c>
      <c r="H122" s="35" t="str">
        <f>VLOOKUP($B122,'Mtg 1 Entries'!$A$2:$I$187, 6)</f>
        <v>U20M</v>
      </c>
    </row>
    <row r="123" spans="2:8" x14ac:dyDescent="0.25">
      <c r="B123" s="26">
        <v>445</v>
      </c>
      <c r="C123" s="35">
        <v>7</v>
      </c>
      <c r="D123" s="35" t="str">
        <f>VLOOKUP($B123,'Mtg 1 Entries'!$A$2:$I$187, 2)</f>
        <v>Oliver</v>
      </c>
      <c r="E123" s="35" t="str">
        <f>VLOOKUP($B123,'Mtg 1 Entries'!$A$2:$I$187, 3)</f>
        <v>Wilson</v>
      </c>
      <c r="F123" s="35" t="str">
        <f>VLOOKUP($B123,'Mtg 1 Entries'!$A$2:$I$187, 4)</f>
        <v>Yate &amp; District AC</v>
      </c>
      <c r="G123" s="46">
        <v>3.2685185185185191E-3</v>
      </c>
      <c r="H123" s="35" t="str">
        <f>VLOOKUP($B123,'Mtg 1 Entries'!$A$2:$I$187, 6)</f>
        <v>U13B</v>
      </c>
    </row>
    <row r="124" spans="2:8" x14ac:dyDescent="0.25">
      <c r="B124" s="26">
        <v>434</v>
      </c>
      <c r="C124" s="35">
        <v>8</v>
      </c>
      <c r="D124" s="35" t="str">
        <f>VLOOKUP($B124,'Mtg 1 Entries'!$A$2:$I$187, 2)</f>
        <v>Thomas</v>
      </c>
      <c r="E124" s="35" t="str">
        <f>VLOOKUP($B124,'Mtg 1 Entries'!$A$2:$I$187, 3)</f>
        <v>Reed</v>
      </c>
      <c r="F124" s="35" t="str">
        <f>VLOOKUP($B124,'Mtg 1 Entries'!$A$2:$I$187, 4)</f>
        <v>Westbury Harriers</v>
      </c>
      <c r="G124" s="46">
        <v>3.3155092592592589E-3</v>
      </c>
      <c r="H124" s="35" t="str">
        <f>VLOOKUP($B124,'Mtg 1 Entries'!$A$2:$I$187, 6)</f>
        <v>U17M</v>
      </c>
    </row>
    <row r="125" spans="2:8" x14ac:dyDescent="0.25">
      <c r="B125" s="26">
        <v>491</v>
      </c>
      <c r="C125" s="35">
        <v>9</v>
      </c>
      <c r="D125" s="35" t="str">
        <f>VLOOKUP($B125,'Mtg 1 Entries'!$A$2:$I$187, 2)</f>
        <v>David</v>
      </c>
      <c r="E125" s="35" t="str">
        <f>VLOOKUP($B125,'Mtg 1 Entries'!$A$2:$I$187, 3)</f>
        <v>Bedwell</v>
      </c>
      <c r="F125" s="35" t="str">
        <f>VLOOKUP($B125,'Mtg 1 Entries'!$A$2:$I$187, 4)</f>
        <v>Bristol &amp; West AC</v>
      </c>
      <c r="G125" s="46">
        <v>3.4997685185185184E-3</v>
      </c>
      <c r="H125" s="35" t="str">
        <f>VLOOKUP($B125,'Mtg 1 Entries'!$A$2:$I$187, 6)</f>
        <v>M65</v>
      </c>
    </row>
    <row r="126" spans="2:8" x14ac:dyDescent="0.25">
      <c r="B126" s="26">
        <v>497</v>
      </c>
      <c r="C126" s="35">
        <v>10</v>
      </c>
      <c r="D126" s="35" t="str">
        <f>VLOOKUP($B126,'Mtg 1 Entries'!$A$2:$I$187, 2)</f>
        <v>George</v>
      </c>
      <c r="E126" s="35" t="str">
        <f>VLOOKUP($B126,'Mtg 1 Entries'!$A$2:$I$187, 3)</f>
        <v>Peacock</v>
      </c>
      <c r="F126" s="35" t="str">
        <f>VLOOKUP($B126,'Mtg 1 Entries'!$A$2:$I$187, 4)</f>
        <v>Westbury Harriers</v>
      </c>
      <c r="G126" s="46">
        <v>3.5965277777777779E-3</v>
      </c>
      <c r="H126" s="35" t="str">
        <f>VLOOKUP($B126,'Mtg 1 Entries'!$A$2:$I$187, 6)</f>
        <v>U15B</v>
      </c>
    </row>
    <row r="127" spans="2:8" x14ac:dyDescent="0.25">
      <c r="B127" s="26">
        <v>64</v>
      </c>
      <c r="C127" s="35">
        <v>11</v>
      </c>
      <c r="D127" s="35" t="str">
        <f>VLOOKUP($B127,'Mtg 1 Entries'!$A$2:$I$187, 2)</f>
        <v>Reuben</v>
      </c>
      <c r="E127" s="35" t="str">
        <f>VLOOKUP($B127,'Mtg 1 Entries'!$A$2:$I$187, 3)</f>
        <v>Wadey</v>
      </c>
      <c r="F127" s="35" t="str">
        <f>VLOOKUP($B127,'Mtg 1 Entries'!$A$2:$I$187, 4)</f>
        <v>North Somerset AC</v>
      </c>
      <c r="G127" s="46">
        <v>3.8377314814814819E-3</v>
      </c>
      <c r="H127" s="35" t="str">
        <f>VLOOKUP($B127,'Mtg 1 Entries'!$A$2:$I$187, 6)</f>
        <v>U13B</v>
      </c>
    </row>
    <row r="128" spans="2:8" x14ac:dyDescent="0.25">
      <c r="B128" s="26">
        <v>412</v>
      </c>
      <c r="C128" s="35">
        <v>12</v>
      </c>
      <c r="D128" s="35" t="str">
        <f>VLOOKUP($B128,'Mtg 1 Entries'!$A$2:$I$187, 2)</f>
        <v>Jack</v>
      </c>
      <c r="E128" s="35" t="str">
        <f>VLOOKUP($B128,'Mtg 1 Entries'!$A$2:$I$187, 3)</f>
        <v>Foster</v>
      </c>
      <c r="F128" s="35" t="str">
        <f>VLOOKUP($B128,'Mtg 1 Entries'!$A$2:$I$187, 4)</f>
        <v>Unattached</v>
      </c>
      <c r="G128" s="46">
        <v>3.9203703703703701E-3</v>
      </c>
      <c r="H128" s="35" t="str">
        <f>VLOOKUP($B128,'Mtg 1 Entries'!$A$2:$I$187, 6)</f>
        <v>U13B</v>
      </c>
    </row>
    <row r="129" spans="2:8" x14ac:dyDescent="0.25">
      <c r="B129" s="26">
        <v>440</v>
      </c>
      <c r="C129" s="35">
        <v>13</v>
      </c>
      <c r="D129" s="35" t="str">
        <f>VLOOKUP($B129,'Mtg 1 Entries'!$A$2:$I$187, 2)</f>
        <v>Henry</v>
      </c>
      <c r="E129" s="35" t="str">
        <f>VLOOKUP($B129,'Mtg 1 Entries'!$A$2:$I$187, 3)</f>
        <v>Watson</v>
      </c>
      <c r="F129" s="35" t="str">
        <f>VLOOKUP($B129,'Mtg 1 Entries'!$A$2:$I$187, 4)</f>
        <v>Westbury Harriers /Yate AC</v>
      </c>
      <c r="G129" s="46">
        <v>3.9320601851851851E-3</v>
      </c>
      <c r="H129" s="35" t="str">
        <f>VLOOKUP($B129,'Mtg 1 Entries'!$A$2:$I$187, 6)</f>
        <v>U13B</v>
      </c>
    </row>
    <row r="130" spans="2:8" x14ac:dyDescent="0.25">
      <c r="B130" s="26">
        <v>444</v>
      </c>
      <c r="C130" s="35">
        <v>14</v>
      </c>
      <c r="D130" s="35" t="str">
        <f>VLOOKUP($B130,'Mtg 1 Entries'!$A$2:$I$187, 2)</f>
        <v>Alexander</v>
      </c>
      <c r="E130" s="35" t="str">
        <f>VLOOKUP($B130,'Mtg 1 Entries'!$A$2:$I$187, 3)</f>
        <v>Wilson</v>
      </c>
      <c r="F130" s="35" t="str">
        <f>VLOOKUP($B130,'Mtg 1 Entries'!$A$2:$I$187, 4)</f>
        <v>Yate &amp; District AC</v>
      </c>
      <c r="G130" s="46">
        <v>4.5282407407407415E-3</v>
      </c>
      <c r="H130" s="35" t="str">
        <f>VLOOKUP($B130,'Mtg 1 Entries'!$A$2:$I$187, 6)</f>
        <v>U17M</v>
      </c>
    </row>
  </sheetData>
  <sortState ref="B40:H47">
    <sortCondition ref="G40:G47"/>
  </sortState>
  <pageMargins left="0.7" right="0.7" top="0.75" bottom="0.75" header="0.3" footer="0.3"/>
  <pageSetup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9"/>
  <sheetViews>
    <sheetView topLeftCell="A16" workbookViewId="0">
      <selection activeCell="N38" sqref="N38"/>
    </sheetView>
  </sheetViews>
  <sheetFormatPr defaultRowHeight="15" x14ac:dyDescent="0.25"/>
  <cols>
    <col min="2" max="2" width="46" customWidth="1"/>
  </cols>
  <sheetData>
    <row r="1" spans="2:4" x14ac:dyDescent="0.25">
      <c r="B1" t="s">
        <v>157</v>
      </c>
      <c r="D1" t="s">
        <v>158</v>
      </c>
    </row>
    <row r="3" spans="2:4" x14ac:dyDescent="0.25">
      <c r="B3" s="18" t="s">
        <v>186</v>
      </c>
      <c r="D3" t="s">
        <v>34</v>
      </c>
    </row>
    <row r="4" spans="2:4" x14ac:dyDescent="0.25">
      <c r="B4" s="18" t="s">
        <v>50</v>
      </c>
      <c r="D4" t="s">
        <v>25</v>
      </c>
    </row>
    <row r="5" spans="2:4" x14ac:dyDescent="0.25">
      <c r="B5" s="18" t="s">
        <v>85</v>
      </c>
      <c r="D5" t="s">
        <v>32</v>
      </c>
    </row>
    <row r="6" spans="2:4" x14ac:dyDescent="0.25">
      <c r="B6" t="s">
        <v>165</v>
      </c>
      <c r="D6" t="s">
        <v>37</v>
      </c>
    </row>
    <row r="7" spans="2:4" x14ac:dyDescent="0.25">
      <c r="B7" s="18" t="s">
        <v>191</v>
      </c>
      <c r="D7" t="s">
        <v>28</v>
      </c>
    </row>
    <row r="8" spans="2:4" x14ac:dyDescent="0.25">
      <c r="B8" s="18" t="s">
        <v>202</v>
      </c>
      <c r="D8" t="s">
        <v>24</v>
      </c>
    </row>
    <row r="9" spans="2:4" x14ac:dyDescent="0.25">
      <c r="B9" s="17" t="s">
        <v>232</v>
      </c>
      <c r="D9" t="s">
        <v>92</v>
      </c>
    </row>
    <row r="10" spans="2:4" x14ac:dyDescent="0.25">
      <c r="B10" s="18" t="s">
        <v>133</v>
      </c>
      <c r="D10" t="s">
        <v>61</v>
      </c>
    </row>
    <row r="11" spans="2:4" x14ac:dyDescent="0.25">
      <c r="B11" s="18" t="s">
        <v>130</v>
      </c>
      <c r="D11" t="s">
        <v>51</v>
      </c>
    </row>
    <row r="12" spans="2:4" x14ac:dyDescent="0.25">
      <c r="B12" s="18" t="s">
        <v>107</v>
      </c>
      <c r="D12" t="s">
        <v>66</v>
      </c>
    </row>
    <row r="13" spans="2:4" x14ac:dyDescent="0.25">
      <c r="B13" s="18" t="s">
        <v>56</v>
      </c>
      <c r="D13" t="s">
        <v>48</v>
      </c>
    </row>
    <row r="14" spans="2:4" x14ac:dyDescent="0.25">
      <c r="B14" s="18" t="s">
        <v>84</v>
      </c>
      <c r="D14" t="s">
        <v>46</v>
      </c>
    </row>
    <row r="15" spans="2:4" x14ac:dyDescent="0.25">
      <c r="B15" s="18" t="s">
        <v>127</v>
      </c>
      <c r="D15" t="s">
        <v>7</v>
      </c>
    </row>
    <row r="16" spans="2:4" x14ac:dyDescent="0.25">
      <c r="B16" s="18" t="s">
        <v>134</v>
      </c>
      <c r="D16" t="s">
        <v>18</v>
      </c>
    </row>
    <row r="17" spans="2:4" x14ac:dyDescent="0.25">
      <c r="B17" s="18" t="s">
        <v>145</v>
      </c>
      <c r="D17" t="s">
        <v>146</v>
      </c>
    </row>
    <row r="18" spans="2:4" x14ac:dyDescent="0.25">
      <c r="B18" s="18" t="s">
        <v>142</v>
      </c>
      <c r="D18" t="s">
        <v>147</v>
      </c>
    </row>
    <row r="19" spans="2:4" x14ac:dyDescent="0.25">
      <c r="B19" t="s">
        <v>160</v>
      </c>
      <c r="D19" t="s">
        <v>49</v>
      </c>
    </row>
    <row r="20" spans="2:4" x14ac:dyDescent="0.25">
      <c r="B20" t="s">
        <v>166</v>
      </c>
      <c r="D20" t="s">
        <v>148</v>
      </c>
    </row>
    <row r="21" spans="2:4" x14ac:dyDescent="0.25">
      <c r="B21" s="18" t="s">
        <v>67</v>
      </c>
      <c r="D21" t="s">
        <v>106</v>
      </c>
    </row>
    <row r="22" spans="2:4" x14ac:dyDescent="0.25">
      <c r="B22" t="s">
        <v>162</v>
      </c>
      <c r="D22" t="s">
        <v>149</v>
      </c>
    </row>
    <row r="23" spans="2:4" x14ac:dyDescent="0.25">
      <c r="B23" s="18" t="s">
        <v>122</v>
      </c>
      <c r="D23" t="s">
        <v>155</v>
      </c>
    </row>
    <row r="24" spans="2:4" x14ac:dyDescent="0.25">
      <c r="B24" s="18" t="s">
        <v>135</v>
      </c>
      <c r="D24" t="s">
        <v>150</v>
      </c>
    </row>
    <row r="25" spans="2:4" x14ac:dyDescent="0.25">
      <c r="B25" s="18" t="s">
        <v>136</v>
      </c>
      <c r="D25" t="s">
        <v>151</v>
      </c>
    </row>
    <row r="26" spans="2:4" x14ac:dyDescent="0.25">
      <c r="B26" s="18" t="s">
        <v>54</v>
      </c>
      <c r="D26" t="s">
        <v>152</v>
      </c>
    </row>
    <row r="27" spans="2:4" x14ac:dyDescent="0.25">
      <c r="B27" s="18" t="s">
        <v>137</v>
      </c>
      <c r="D27" t="s">
        <v>153</v>
      </c>
    </row>
    <row r="28" spans="2:4" x14ac:dyDescent="0.25">
      <c r="B28" s="18" t="s">
        <v>125</v>
      </c>
      <c r="D28" t="s">
        <v>154</v>
      </c>
    </row>
    <row r="29" spans="2:4" x14ac:dyDescent="0.25">
      <c r="B29" s="18" t="s">
        <v>138</v>
      </c>
      <c r="D29" t="s">
        <v>20</v>
      </c>
    </row>
    <row r="30" spans="2:4" x14ac:dyDescent="0.25">
      <c r="B30" s="37" t="s">
        <v>276</v>
      </c>
      <c r="D30" t="s">
        <v>156</v>
      </c>
    </row>
    <row r="31" spans="2:4" x14ac:dyDescent="0.25">
      <c r="B31" s="37" t="s">
        <v>277</v>
      </c>
    </row>
    <row r="32" spans="2:4" x14ac:dyDescent="0.25">
      <c r="B32" s="37" t="s">
        <v>239</v>
      </c>
    </row>
    <row r="33" spans="2:2" x14ac:dyDescent="0.25">
      <c r="B33" s="18" t="s">
        <v>139</v>
      </c>
    </row>
    <row r="34" spans="2:2" x14ac:dyDescent="0.25">
      <c r="B34" s="18" t="s">
        <v>140</v>
      </c>
    </row>
    <row r="35" spans="2:2" x14ac:dyDescent="0.25">
      <c r="B35" s="18" t="s">
        <v>64</v>
      </c>
    </row>
    <row r="36" spans="2:2" x14ac:dyDescent="0.25">
      <c r="B36" s="18" t="s">
        <v>31</v>
      </c>
    </row>
    <row r="37" spans="2:2" x14ac:dyDescent="0.25">
      <c r="B37" s="18" t="s">
        <v>203</v>
      </c>
    </row>
    <row r="38" spans="2:2" x14ac:dyDescent="0.25">
      <c r="B38" s="17" t="s">
        <v>204</v>
      </c>
    </row>
    <row r="39" spans="2:2" x14ac:dyDescent="0.25">
      <c r="B39" s="18" t="s">
        <v>79</v>
      </c>
    </row>
    <row r="40" spans="2:2" x14ac:dyDescent="0.25">
      <c r="B40" s="18" t="s">
        <v>175</v>
      </c>
    </row>
    <row r="41" spans="2:2" x14ac:dyDescent="0.25">
      <c r="B41" s="18" t="s">
        <v>141</v>
      </c>
    </row>
    <row r="42" spans="2:2" x14ac:dyDescent="0.25">
      <c r="B42" s="17" t="s">
        <v>177</v>
      </c>
    </row>
    <row r="43" spans="2:2" x14ac:dyDescent="0.25">
      <c r="B43" s="18" t="s">
        <v>44</v>
      </c>
    </row>
    <row r="44" spans="2:2" x14ac:dyDescent="0.25">
      <c r="B44" s="18" t="s">
        <v>143</v>
      </c>
    </row>
    <row r="45" spans="2:2" x14ac:dyDescent="0.25">
      <c r="B45" s="17" t="s">
        <v>251</v>
      </c>
    </row>
    <row r="46" spans="2:2" x14ac:dyDescent="0.25">
      <c r="B46" s="18" t="s">
        <v>86</v>
      </c>
    </row>
    <row r="47" spans="2:2" x14ac:dyDescent="0.25">
      <c r="B47" s="18" t="s">
        <v>41</v>
      </c>
    </row>
    <row r="48" spans="2:2" x14ac:dyDescent="0.25">
      <c r="B48" s="17" t="s">
        <v>241</v>
      </c>
    </row>
    <row r="49" spans="2:2" x14ac:dyDescent="0.25">
      <c r="B49" s="18" t="s">
        <v>144</v>
      </c>
    </row>
    <row r="50" spans="2:2" x14ac:dyDescent="0.25">
      <c r="B50" s="18" t="s">
        <v>27</v>
      </c>
    </row>
    <row r="51" spans="2:2" x14ac:dyDescent="0.25">
      <c r="B51" s="18" t="s">
        <v>115</v>
      </c>
    </row>
    <row r="52" spans="2:2" x14ac:dyDescent="0.25">
      <c r="B52" s="18" t="s">
        <v>75</v>
      </c>
    </row>
    <row r="53" spans="2:2" x14ac:dyDescent="0.25">
      <c r="B53" s="18" t="s">
        <v>159</v>
      </c>
    </row>
    <row r="54" spans="2:2" x14ac:dyDescent="0.25">
      <c r="B54" s="18" t="s">
        <v>57</v>
      </c>
    </row>
    <row r="55" spans="2:2" x14ac:dyDescent="0.25">
      <c r="B55" s="18" t="s">
        <v>90</v>
      </c>
    </row>
    <row r="56" spans="2:2" x14ac:dyDescent="0.25">
      <c r="B56" s="18" t="s">
        <v>200</v>
      </c>
    </row>
    <row r="57" spans="2:2" x14ac:dyDescent="0.25">
      <c r="B57" s="18" t="s">
        <v>19</v>
      </c>
    </row>
    <row r="58" spans="2:2" x14ac:dyDescent="0.25">
      <c r="B58" s="18" t="s">
        <v>65</v>
      </c>
    </row>
    <row r="59" spans="2:2" x14ac:dyDescent="0.25">
      <c r="B59" s="18" t="s">
        <v>184</v>
      </c>
    </row>
  </sheetData>
  <dataValidations count="3">
    <dataValidation type="list" showDropDown="1" showInputMessage="1" showErrorMessage="1" sqref="D3:D30">
      <formula1>Age_categories</formula1>
    </dataValidation>
    <dataValidation type="list" showDropDown="1" sqref="B10:B18 B21 B4:B5 B39:B41 B57 B43:B44 B33:B36 B23:B29 B49:B55 B46:B47">
      <formula1>Club_names</formula1>
    </dataValidation>
    <dataValidation type="list" errorStyle="information" allowBlank="1" sqref="B59 B56 B7:B8">
      <formula1>Clubs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Mtg 1 Entries</vt:lpstr>
      <vt:lpstr>Quadkids Results </vt:lpstr>
      <vt:lpstr>Field Results</vt:lpstr>
      <vt:lpstr>Track Results</vt:lpstr>
      <vt:lpstr>Lists</vt:lpstr>
      <vt:lpstr>Age_categories</vt:lpstr>
      <vt:lpstr>Clubs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Grant</dc:creator>
  <cp:lastModifiedBy>Alison Grant</cp:lastModifiedBy>
  <cp:lastPrinted>2019-07-17T08:24:56Z</cp:lastPrinted>
  <dcterms:created xsi:type="dcterms:W3CDTF">2017-04-22T10:07:00Z</dcterms:created>
  <dcterms:modified xsi:type="dcterms:W3CDTF">2019-07-18T14:58:14Z</dcterms:modified>
</cp:coreProperties>
</file>